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6555" windowHeight="7890" activeTab="2"/>
  </bookViews>
  <sheets>
    <sheet name="Growth Rates" sheetId="1" r:id="rId1"/>
    <sheet name="Extrapolation" sheetId="4" r:id="rId2"/>
    <sheet name="FastCullingSieve" sheetId="5" r:id="rId3"/>
  </sheets>
  <calcPr calcId="145621"/>
</workbook>
</file>

<file path=xl/calcChain.xml><?xml version="1.0" encoding="utf-8"?>
<calcChain xmlns="http://schemas.openxmlformats.org/spreadsheetml/2006/main">
  <c r="C47" i="5" l="1"/>
  <c r="E47" i="5"/>
  <c r="D47" i="5" s="1"/>
  <c r="E46" i="5"/>
  <c r="D46" i="5" s="1"/>
  <c r="J11" i="5"/>
  <c r="J10" i="5"/>
  <c r="E9" i="5"/>
  <c r="E10" i="5" s="1"/>
  <c r="E11" i="5" s="1"/>
  <c r="F47" i="5" l="1"/>
  <c r="F46" i="5"/>
  <c r="F11" i="5"/>
  <c r="D11" i="5"/>
  <c r="E12" i="5"/>
  <c r="D41" i="4"/>
  <c r="D40" i="4"/>
  <c r="D39" i="4"/>
  <c r="D38" i="4"/>
  <c r="D37" i="4"/>
  <c r="D36" i="4"/>
  <c r="D35" i="4"/>
  <c r="D34" i="4"/>
  <c r="D33" i="4"/>
  <c r="D32" i="4"/>
  <c r="D31" i="4"/>
  <c r="D30" i="4"/>
  <c r="M16" i="4"/>
  <c r="M10" i="4"/>
  <c r="J9" i="4"/>
  <c r="J10" i="4"/>
  <c r="J11" i="4"/>
  <c r="J12" i="4"/>
  <c r="J13" i="4"/>
  <c r="J14" i="4"/>
  <c r="J15" i="4"/>
  <c r="J16" i="4"/>
  <c r="J17" i="4"/>
  <c r="J18" i="4"/>
  <c r="J19" i="4"/>
  <c r="J8" i="4"/>
  <c r="D9" i="4"/>
  <c r="D10" i="4"/>
  <c r="D11" i="4"/>
  <c r="D12" i="4"/>
  <c r="D13" i="4"/>
  <c r="D14" i="4"/>
  <c r="D15" i="4"/>
  <c r="D16" i="4"/>
  <c r="D17" i="4"/>
  <c r="D18" i="4"/>
  <c r="D19" i="4"/>
  <c r="D8" i="4"/>
  <c r="G41" i="4"/>
  <c r="H41" i="4" s="1"/>
  <c r="I41" i="4" s="1"/>
  <c r="E41" i="4"/>
  <c r="F41" i="4" s="1"/>
  <c r="G40" i="4"/>
  <c r="H40" i="4" s="1"/>
  <c r="I40" i="4" s="1"/>
  <c r="E40" i="4"/>
  <c r="F40" i="4" s="1"/>
  <c r="G39" i="4"/>
  <c r="H39" i="4" s="1"/>
  <c r="I39" i="4" s="1"/>
  <c r="E39" i="4"/>
  <c r="F39" i="4" s="1"/>
  <c r="G38" i="4"/>
  <c r="H38" i="4" s="1"/>
  <c r="I38" i="4" s="1"/>
  <c r="E38" i="4"/>
  <c r="F38" i="4" s="1"/>
  <c r="G37" i="4"/>
  <c r="H37" i="4" s="1"/>
  <c r="I37" i="4" s="1"/>
  <c r="E37" i="4"/>
  <c r="F37" i="4" s="1"/>
  <c r="G36" i="4"/>
  <c r="H36" i="4" s="1"/>
  <c r="I36" i="4" s="1"/>
  <c r="E36" i="4"/>
  <c r="F36" i="4" s="1"/>
  <c r="G35" i="4"/>
  <c r="H35" i="4" s="1"/>
  <c r="I35" i="4" s="1"/>
  <c r="E35" i="4"/>
  <c r="F35" i="4" s="1"/>
  <c r="G34" i="4"/>
  <c r="H34" i="4" s="1"/>
  <c r="I34" i="4" s="1"/>
  <c r="E34" i="4"/>
  <c r="F34" i="4" s="1"/>
  <c r="G33" i="4"/>
  <c r="H33" i="4" s="1"/>
  <c r="I33" i="4" s="1"/>
  <c r="E33" i="4"/>
  <c r="F33" i="4" s="1"/>
  <c r="G32" i="4"/>
  <c r="H32" i="4" s="1"/>
  <c r="I32" i="4" s="1"/>
  <c r="E32" i="4"/>
  <c r="F32" i="4" s="1"/>
  <c r="G31" i="4"/>
  <c r="H31" i="4" s="1"/>
  <c r="I31" i="4" s="1"/>
  <c r="E31" i="4"/>
  <c r="F31" i="4" s="1"/>
  <c r="G30" i="4"/>
  <c r="H30" i="4" s="1"/>
  <c r="I30" i="4" s="1"/>
  <c r="E30" i="4"/>
  <c r="F30" i="4" s="1"/>
  <c r="Q19" i="4"/>
  <c r="K19" i="4"/>
  <c r="I19" i="4"/>
  <c r="C19" i="4"/>
  <c r="M19" i="4" s="1"/>
  <c r="Q18" i="4"/>
  <c r="K18" i="4"/>
  <c r="I18" i="4"/>
  <c r="C18" i="4"/>
  <c r="M18" i="4" s="1"/>
  <c r="K17" i="4"/>
  <c r="I17" i="4"/>
  <c r="C17" i="4"/>
  <c r="M17" i="4" s="1"/>
  <c r="Q16" i="4"/>
  <c r="K16" i="4"/>
  <c r="L16" i="4" s="1"/>
  <c r="I16" i="4"/>
  <c r="C16" i="4"/>
  <c r="K15" i="4"/>
  <c r="I15" i="4"/>
  <c r="F15" i="4"/>
  <c r="G15" i="4" s="1"/>
  <c r="C15" i="4"/>
  <c r="K14" i="4"/>
  <c r="I14" i="4"/>
  <c r="F14" i="4"/>
  <c r="G14" i="4" s="1"/>
  <c r="C14" i="4"/>
  <c r="Q13" i="4"/>
  <c r="K13" i="4"/>
  <c r="L13" i="4" s="1"/>
  <c r="I13" i="4"/>
  <c r="C13" i="4"/>
  <c r="M13" i="4" s="1"/>
  <c r="Q12" i="4"/>
  <c r="K12" i="4"/>
  <c r="L12" i="4" s="1"/>
  <c r="I12" i="4"/>
  <c r="C12" i="4"/>
  <c r="M12" i="4" s="1"/>
  <c r="Q11" i="4"/>
  <c r="K11" i="4"/>
  <c r="L11" i="4" s="1"/>
  <c r="I11" i="4"/>
  <c r="C11" i="4"/>
  <c r="M11" i="4" s="1"/>
  <c r="Q10" i="4"/>
  <c r="K10" i="4"/>
  <c r="L10" i="4" s="1"/>
  <c r="I10" i="4"/>
  <c r="C10" i="4"/>
  <c r="Q9" i="4"/>
  <c r="K9" i="4"/>
  <c r="I9" i="4"/>
  <c r="C9" i="4"/>
  <c r="M9" i="4" s="1"/>
  <c r="Q8" i="4"/>
  <c r="K8" i="4"/>
  <c r="I8" i="4"/>
  <c r="C8" i="4"/>
  <c r="M8" i="4" s="1"/>
  <c r="E13" i="5" l="1"/>
  <c r="F12" i="5"/>
  <c r="D12" i="5"/>
  <c r="F17" i="4"/>
  <c r="G17" i="4" s="1"/>
  <c r="H17" i="4" s="1"/>
  <c r="F13" i="4"/>
  <c r="G13" i="4" s="1"/>
  <c r="H13" i="4" s="1"/>
  <c r="F16" i="4"/>
  <c r="G16" i="4" s="1"/>
  <c r="H16" i="4" s="1"/>
  <c r="F19" i="4"/>
  <c r="G19" i="4" s="1"/>
  <c r="H19" i="4" s="1"/>
  <c r="F18" i="4"/>
  <c r="G18" i="4" s="1"/>
  <c r="H18" i="4" s="1"/>
  <c r="F12" i="4"/>
  <c r="G12" i="4" s="1"/>
  <c r="H12" i="4" s="1"/>
  <c r="F11" i="4"/>
  <c r="G11" i="4" s="1"/>
  <c r="H11" i="4" s="1"/>
  <c r="F10" i="4"/>
  <c r="G10" i="4" s="1"/>
  <c r="H10" i="4" s="1"/>
  <c r="F9" i="4"/>
  <c r="G9" i="4" s="1"/>
  <c r="H9" i="4" s="1"/>
  <c r="F8" i="4"/>
  <c r="G8" i="4" s="1"/>
  <c r="H8" i="4" s="1"/>
  <c r="V9" i="1"/>
  <c r="V19" i="1" s="1"/>
  <c r="AR19" i="1" s="1"/>
  <c r="AR18" i="1"/>
  <c r="AR17" i="1"/>
  <c r="AR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C19" i="1"/>
  <c r="D19" i="1"/>
  <c r="E19" i="1"/>
  <c r="F19" i="1"/>
  <c r="G19" i="1"/>
  <c r="H19" i="1"/>
  <c r="I19" i="1"/>
  <c r="J19" i="1"/>
  <c r="K19" i="1"/>
  <c r="L19" i="1"/>
  <c r="O19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C14" i="1"/>
  <c r="M5" i="1"/>
  <c r="N5" i="1"/>
  <c r="O5" i="1"/>
  <c r="P5" i="1"/>
  <c r="Q5" i="1"/>
  <c r="R5" i="1"/>
  <c r="S5" i="1"/>
  <c r="T5" i="1"/>
  <c r="U5" i="1"/>
  <c r="V5" i="1"/>
  <c r="V15" i="1" s="1"/>
  <c r="AR15" i="1" s="1"/>
  <c r="M6" i="1"/>
  <c r="N6" i="1"/>
  <c r="O6" i="1"/>
  <c r="P6" i="1"/>
  <c r="Q6" i="1"/>
  <c r="R6" i="1"/>
  <c r="S6" i="1"/>
  <c r="T6" i="1"/>
  <c r="U6" i="1"/>
  <c r="V6" i="1"/>
  <c r="V16" i="1" s="1"/>
  <c r="AR16" i="1" s="1"/>
  <c r="M7" i="1"/>
  <c r="N7" i="1"/>
  <c r="O7" i="1"/>
  <c r="P7" i="1"/>
  <c r="Q7" i="1"/>
  <c r="R7" i="1"/>
  <c r="S7" i="1"/>
  <c r="T7" i="1"/>
  <c r="U7" i="1"/>
  <c r="V7" i="1"/>
  <c r="V17" i="1" s="1"/>
  <c r="M8" i="1"/>
  <c r="N8" i="1"/>
  <c r="O8" i="1"/>
  <c r="P8" i="1"/>
  <c r="Q8" i="1"/>
  <c r="R8" i="1"/>
  <c r="S8" i="1"/>
  <c r="T8" i="1"/>
  <c r="U8" i="1"/>
  <c r="V8" i="1"/>
  <c r="V18" i="1" s="1"/>
  <c r="M9" i="1"/>
  <c r="M19" i="1" s="1"/>
  <c r="N9" i="1"/>
  <c r="N19" i="1" s="1"/>
  <c r="O9" i="1"/>
  <c r="P9" i="1"/>
  <c r="P19" i="1" s="1"/>
  <c r="Q9" i="1"/>
  <c r="Q19" i="1" s="1"/>
  <c r="R9" i="1"/>
  <c r="R19" i="1" s="1"/>
  <c r="S9" i="1"/>
  <c r="S19" i="1" s="1"/>
  <c r="T9" i="1"/>
  <c r="T19" i="1" s="1"/>
  <c r="U9" i="1"/>
  <c r="U19" i="1" s="1"/>
  <c r="L5" i="1"/>
  <c r="K5" i="1"/>
  <c r="J5" i="1"/>
  <c r="I5" i="1"/>
  <c r="H5" i="1"/>
  <c r="G5" i="1"/>
  <c r="F5" i="1"/>
  <c r="E5" i="1"/>
  <c r="D5" i="1"/>
  <c r="C5" i="1"/>
  <c r="L6" i="1"/>
  <c r="K6" i="1"/>
  <c r="J6" i="1"/>
  <c r="I6" i="1"/>
  <c r="H6" i="1"/>
  <c r="G6" i="1"/>
  <c r="F6" i="1"/>
  <c r="E6" i="1"/>
  <c r="D6" i="1"/>
  <c r="C6" i="1"/>
  <c r="L7" i="1"/>
  <c r="K7" i="1"/>
  <c r="J7" i="1"/>
  <c r="I7" i="1"/>
  <c r="H7" i="1"/>
  <c r="G7" i="1"/>
  <c r="F7" i="1"/>
  <c r="E7" i="1"/>
  <c r="D7" i="1"/>
  <c r="C7" i="1"/>
  <c r="D9" i="1"/>
  <c r="E9" i="1"/>
  <c r="F9" i="1"/>
  <c r="G9" i="1"/>
  <c r="H9" i="1"/>
  <c r="I9" i="1"/>
  <c r="J9" i="1"/>
  <c r="K9" i="1"/>
  <c r="L9" i="1"/>
  <c r="C9" i="1"/>
  <c r="E8" i="1"/>
  <c r="F8" i="1"/>
  <c r="G8" i="1"/>
  <c r="H8" i="1"/>
  <c r="I8" i="1"/>
  <c r="J8" i="1"/>
  <c r="K8" i="1"/>
  <c r="L8" i="1"/>
  <c r="D8" i="1"/>
  <c r="C8" i="1"/>
  <c r="E14" i="5" l="1"/>
  <c r="D13" i="5"/>
  <c r="F13" i="5"/>
  <c r="E15" i="5" l="1"/>
  <c r="D14" i="5"/>
  <c r="F14" i="5"/>
  <c r="E16" i="5" l="1"/>
  <c r="D15" i="5"/>
  <c r="F15" i="5"/>
  <c r="E17" i="5" l="1"/>
  <c r="F16" i="5"/>
  <c r="D16" i="5"/>
  <c r="E18" i="5" l="1"/>
  <c r="F17" i="5"/>
  <c r="D17" i="5"/>
  <c r="E19" i="5" l="1"/>
  <c r="D18" i="5"/>
  <c r="F18" i="5"/>
  <c r="E20" i="5" l="1"/>
  <c r="D19" i="5"/>
  <c r="F19" i="5"/>
  <c r="E21" i="5" l="1"/>
  <c r="F20" i="5"/>
  <c r="D20" i="5"/>
  <c r="E22" i="5" l="1"/>
  <c r="D21" i="5"/>
  <c r="F21" i="5"/>
  <c r="E23" i="5" l="1"/>
  <c r="D22" i="5"/>
  <c r="F22" i="5"/>
  <c r="E24" i="5" l="1"/>
  <c r="F23" i="5"/>
  <c r="D23" i="5"/>
  <c r="E25" i="5" l="1"/>
  <c r="F24" i="5"/>
  <c r="D24" i="5"/>
  <c r="E26" i="5" l="1"/>
  <c r="F25" i="5"/>
  <c r="D25" i="5"/>
  <c r="E27" i="5" l="1"/>
  <c r="D26" i="5"/>
  <c r="F26" i="5"/>
  <c r="E28" i="5" l="1"/>
  <c r="D27" i="5"/>
  <c r="F27" i="5"/>
  <c r="E29" i="5" l="1"/>
  <c r="F28" i="5"/>
  <c r="D28" i="5"/>
  <c r="E30" i="5" l="1"/>
  <c r="F29" i="5"/>
  <c r="D29" i="5"/>
  <c r="E31" i="5" l="1"/>
  <c r="D30" i="5"/>
  <c r="F30" i="5"/>
  <c r="E32" i="5" l="1"/>
  <c r="F31" i="5"/>
  <c r="D31" i="5"/>
  <c r="E33" i="5" l="1"/>
  <c r="F32" i="5"/>
  <c r="D32" i="5"/>
  <c r="E34" i="5" l="1"/>
  <c r="F33" i="5"/>
  <c r="D33" i="5"/>
  <c r="E35" i="5" l="1"/>
  <c r="D34" i="5"/>
  <c r="F34" i="5"/>
  <c r="E36" i="5" l="1"/>
  <c r="D35" i="5"/>
  <c r="F35" i="5"/>
  <c r="E37" i="5" l="1"/>
  <c r="F36" i="5"/>
  <c r="D36" i="5"/>
  <c r="E38" i="5" l="1"/>
  <c r="D37" i="5"/>
  <c r="F37" i="5"/>
  <c r="E39" i="5" l="1"/>
  <c r="D38" i="5"/>
  <c r="F38" i="5"/>
  <c r="E40" i="5" l="1"/>
  <c r="D39" i="5"/>
  <c r="F39" i="5"/>
  <c r="E41" i="5" l="1"/>
  <c r="F40" i="5"/>
  <c r="D40" i="5"/>
  <c r="E42" i="5" l="1"/>
  <c r="F41" i="5"/>
  <c r="D41" i="5"/>
  <c r="E43" i="5" l="1"/>
  <c r="D42" i="5"/>
  <c r="F42" i="5"/>
  <c r="E44" i="5" l="1"/>
  <c r="D43" i="5"/>
  <c r="F43" i="5"/>
  <c r="E45" i="5" l="1"/>
  <c r="F44" i="5"/>
  <c r="D44" i="5"/>
  <c r="D45" i="5" l="1"/>
  <c r="F45" i="5"/>
</calcChain>
</file>

<file path=xl/sharedStrings.xml><?xml version="1.0" encoding="utf-8"?>
<sst xmlns="http://schemas.openxmlformats.org/spreadsheetml/2006/main" count="96" uniqueCount="86">
  <si>
    <t>n</t>
  </si>
  <si>
    <t>n^2</t>
  </si>
  <si>
    <t>2^n</t>
  </si>
  <si>
    <t>sqrt(n)^3</t>
  </si>
  <si>
    <t>n log_10(n)</t>
  </si>
  <si>
    <t>n ln(n)</t>
  </si>
  <si>
    <t>Growth Rates</t>
  </si>
  <si>
    <t>Conv.</t>
  </si>
  <si>
    <t>Div.</t>
  </si>
  <si>
    <t>Sum from n=20 to n=40</t>
  </si>
  <si>
    <t>Primes</t>
  </si>
  <si>
    <t>Reciprocal Series, e.g. 1/n</t>
  </si>
  <si>
    <t>Primes Analysis &amp; Prediction…</t>
  </si>
  <si>
    <t>Assad Ebrahim</t>
  </si>
  <si>
    <t>Feb.2014</t>
  </si>
  <si>
    <t>The actuals are a bit larger than log-log.</t>
  </si>
  <si>
    <t xml:space="preserve">Number of </t>
  </si>
  <si>
    <t>N</t>
  </si>
  <si>
    <t>log_10(N)</t>
  </si>
  <si>
    <t>Prediction</t>
  </si>
  <si>
    <t>log_10(NP)</t>
  </si>
  <si>
    <t>Max Gap</t>
  </si>
  <si>
    <t xml:space="preserve">From </t>
  </si>
  <si>
    <t>To</t>
  </si>
  <si>
    <t>Validation</t>
  </si>
  <si>
    <t>Sieve4</t>
  </si>
  <si>
    <t>Sieve5</t>
  </si>
  <si>
    <t>Note: Log(N) is Ln(N)</t>
  </si>
  <si>
    <t>Note: Here Log(N) is best fit with a 1/X i.e. y ~ 1/Log(N)</t>
  </si>
  <si>
    <t>est NP</t>
  </si>
  <si>
    <t>est % NP</t>
  </si>
  <si>
    <t>Million</t>
  </si>
  <si>
    <t>Billion</t>
  </si>
  <si>
    <t>10 Billion</t>
  </si>
  <si>
    <t>Trillion</t>
  </si>
  <si>
    <t>ln(N)</t>
  </si>
  <si>
    <t>Actual</t>
  </si>
  <si>
    <t>Numbers up to</t>
  </si>
  <si>
    <t>Num. Primes up to N</t>
  </si>
  <si>
    <t>q: is gap infinite or bounded?</t>
  </si>
  <si>
    <t>from linear best fit of log-log plot of primes per N</t>
  </si>
  <si>
    <t>Predict error</t>
  </si>
  <si>
    <t>Predict err%</t>
  </si>
  <si>
    <t>= slope*LOG_10(N) - offset</t>
  </si>
  <si>
    <t>slope</t>
  </si>
  <si>
    <t>offset</t>
  </si>
  <si>
    <t>adjusted manually to reduce prediction error in the large numbers</t>
  </si>
  <si>
    <t>Prediction (NP)</t>
  </si>
  <si>
    <t>Ln(NP)</t>
  </si>
  <si>
    <t>Ln(N)</t>
  </si>
  <si>
    <t>Log_10(N)</t>
  </si>
  <si>
    <t>N=10^k</t>
  </si>
  <si>
    <t>k</t>
  </si>
  <si>
    <t>% Primes (actual)</t>
  </si>
  <si>
    <t>q: does % of primes converge to 5% or drop below?</t>
  </si>
  <si>
    <t>Oct.2023</t>
  </si>
  <si>
    <t>ln(NP)</t>
  </si>
  <si>
    <t>Oct.2023 - it seems a mistake to adopt best fit analysis of the log-log distribution of primes because we are fitting non-independent events.]</t>
  </si>
  <si>
    <t>-1(mod 3)</t>
  </si>
  <si>
    <t>+1(mod 3)</t>
  </si>
  <si>
    <t>0 mod 3</t>
  </si>
  <si>
    <t>every 7, cull a factor of 7</t>
  </si>
  <si>
    <t>every 5, cull a factor of five</t>
  </si>
  <si>
    <t>6k</t>
  </si>
  <si>
    <t>Cycle --&gt;</t>
  </si>
  <si>
    <t>X</t>
  </si>
  <si>
    <t>Last digits</t>
  </si>
  <si>
    <t>&lt;-- 7 culls every 7</t>
  </si>
  <si>
    <t>&lt;-- 5 culls every 5</t>
  </si>
  <si>
    <t>&lt;-- 7</t>
  </si>
  <si>
    <t>&lt;-- 5,   11 culls every 11</t>
  </si>
  <si>
    <t>&lt;-- 11</t>
  </si>
  <si>
    <t>--&gt; 5 culls every 5</t>
  </si>
  <si>
    <t>--&gt; 5</t>
  </si>
  <si>
    <t>&lt;-- 13 culls every 13</t>
  </si>
  <si>
    <t>&lt;-- 13</t>
  </si>
  <si>
    <t>--&gt; 13 culls every 13</t>
  </si>
  <si>
    <t>--&gt; 7 culls every 7, and 11 every 11</t>
  </si>
  <si>
    <t>it's the prime products that get culled</t>
  </si>
  <si>
    <t>&lt;-- 17 culls every 17</t>
  </si>
  <si>
    <t>--&gt; 17 culls every 17</t>
  </si>
  <si>
    <t>to find the start point, 17*5, and 17*7, then every 17 from each.</t>
  </si>
  <si>
    <t>25 in first 100</t>
  </si>
  <si>
    <t>or p*p and then p*(p+1) [ensure cover both -1 and +1 mod 3]</t>
  </si>
  <si>
    <t>Assad Ebrahim, 2023</t>
  </si>
  <si>
    <t>Fast Culling Sieve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</si>
</sst>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1" fontId="2" fillId="0" borderId="0" xfId="0" applyNumberFormat="1" applyFont="1"/>
    <xf numFmtId="17" fontId="0" fillId="0" borderId="0" xfId="0" applyNumberFormat="1"/>
    <xf numFmtId="0" fontId="0" fillId="0" borderId="0" xfId="0" quotePrefix="1"/>
    <xf numFmtId="0" fontId="1" fillId="2" borderId="0" xfId="0" applyFont="1" applyFill="1"/>
    <xf numFmtId="165" fontId="3" fillId="0" borderId="0" xfId="1" applyNumberFormat="1" applyFont="1"/>
    <xf numFmtId="166" fontId="3" fillId="0" borderId="0" xfId="2" applyNumberFormat="1" applyFont="1"/>
    <xf numFmtId="3" fontId="0" fillId="0" borderId="0" xfId="0" applyNumberFormat="1"/>
    <xf numFmtId="165" fontId="3" fillId="3" borderId="0" xfId="1" applyNumberFormat="1" applyFont="1" applyFill="1"/>
    <xf numFmtId="3" fontId="0" fillId="3" borderId="0" xfId="0" applyNumberFormat="1" applyFill="1"/>
    <xf numFmtId="0" fontId="4" fillId="0" borderId="0" xfId="0" applyFont="1"/>
    <xf numFmtId="0" fontId="2" fillId="0" borderId="0" xfId="0" applyFont="1"/>
    <xf numFmtId="9" fontId="3" fillId="0" borderId="0" xfId="2" applyFont="1"/>
    <xf numFmtId="165" fontId="3" fillId="4" borderId="0" xfId="1" applyNumberFormat="1" applyFont="1" applyFill="1"/>
    <xf numFmtId="0" fontId="4" fillId="0" borderId="0" xfId="0" quotePrefix="1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8" fillId="0" borderId="0" xfId="0" applyFont="1"/>
    <xf numFmtId="0" fontId="9" fillId="0" borderId="0" xfId="0" applyFont="1"/>
    <xf numFmtId="0" fontId="9" fillId="7" borderId="0" xfId="0" applyFont="1" applyFill="1"/>
    <xf numFmtId="0" fontId="9" fillId="5" borderId="0" xfId="0" applyFont="1" applyFill="1"/>
    <xf numFmtId="0" fontId="9" fillId="6" borderId="0" xfId="0" applyFont="1" applyFill="1"/>
    <xf numFmtId="0" fontId="9" fillId="8" borderId="0" xfId="0" applyFont="1" applyFill="1"/>
    <xf numFmtId="0" fontId="8" fillId="5" borderId="0" xfId="0" applyFont="1" applyFill="1"/>
    <xf numFmtId="0" fontId="8" fillId="6" borderId="0" xfId="0" applyFont="1" applyFill="1"/>
    <xf numFmtId="0" fontId="8" fillId="8" borderId="0" xfId="0" applyFont="1" applyFill="1"/>
    <xf numFmtId="0" fontId="8" fillId="7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Primes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Extrapolation!$B$8:$B$16</c:f>
              <c:numCache>
                <c:formatCode>_-* #,##0_-;\-* #,##0_-;_-* "-"??_-;_-@_-</c:formatCode>
                <c:ptCount val="9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  <c:pt idx="5">
                  <c:v>1000000</c:v>
                </c:pt>
                <c:pt idx="6">
                  <c:v>2000000</c:v>
                </c:pt>
                <c:pt idx="7">
                  <c:v>4000000</c:v>
                </c:pt>
                <c:pt idx="8" formatCode="#,##0">
                  <c:v>10000000</c:v>
                </c:pt>
              </c:numCache>
            </c:numRef>
          </c:cat>
          <c:val>
            <c:numRef>
              <c:f>Extrapolation!$E$8:$E$16</c:f>
              <c:numCache>
                <c:formatCode>_-* #,##0_-;\-* #,##0_-;_-* "-"??_-;_-@_-</c:formatCode>
                <c:ptCount val="9"/>
                <c:pt idx="0">
                  <c:v>4</c:v>
                </c:pt>
                <c:pt idx="1">
                  <c:v>25</c:v>
                </c:pt>
                <c:pt idx="2">
                  <c:v>168</c:v>
                </c:pt>
                <c:pt idx="3">
                  <c:v>1229</c:v>
                </c:pt>
                <c:pt idx="4">
                  <c:v>9592</c:v>
                </c:pt>
                <c:pt idx="5">
                  <c:v>78498</c:v>
                </c:pt>
                <c:pt idx="6">
                  <c:v>148933</c:v>
                </c:pt>
                <c:pt idx="7">
                  <c:v>283146</c:v>
                </c:pt>
                <c:pt idx="8">
                  <c:v>664579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59488"/>
        <c:axId val="144565376"/>
      </c:lineChart>
      <c:catAx>
        <c:axId val="144559488"/>
        <c:scaling>
          <c:orientation val="minMax"/>
        </c:scaling>
        <c:delete val="0"/>
        <c:axPos val="b"/>
        <c:numFmt formatCode="_-* #,##0_-;\-* #,##0_-;_-* &quot;-&quot;??_-;_-@_-" sourceLinked="1"/>
        <c:majorTickMark val="out"/>
        <c:minorTickMark val="none"/>
        <c:tickLblPos val="nextTo"/>
        <c:crossAx val="144565376"/>
        <c:crosses val="autoZero"/>
        <c:auto val="1"/>
        <c:lblAlgn val="ctr"/>
        <c:lblOffset val="100"/>
        <c:noMultiLvlLbl val="0"/>
      </c:catAx>
      <c:valAx>
        <c:axId val="1445653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4455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% of Primes per Log(N)</a:t>
            </a:r>
            <a:endParaRPr lang="en-GB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Extrapolation!$D$8:$D$19</c:f>
              <c:numCache>
                <c:formatCode>0.00</c:formatCode>
                <c:ptCount val="12"/>
                <c:pt idx="0">
                  <c:v>2.3025850929940459</c:v>
                </c:pt>
                <c:pt idx="1">
                  <c:v>4.6051701859880918</c:v>
                </c:pt>
                <c:pt idx="2">
                  <c:v>6.9077552789821368</c:v>
                </c:pt>
                <c:pt idx="3">
                  <c:v>9.2103403719761836</c:v>
                </c:pt>
                <c:pt idx="4">
                  <c:v>11.512925464970229</c:v>
                </c:pt>
                <c:pt idx="5">
                  <c:v>13.815510557964274</c:v>
                </c:pt>
                <c:pt idx="6">
                  <c:v>14.508657738524219</c:v>
                </c:pt>
                <c:pt idx="7">
                  <c:v>15.201804919084164</c:v>
                </c:pt>
                <c:pt idx="8">
                  <c:v>16.11809565095832</c:v>
                </c:pt>
                <c:pt idx="9">
                  <c:v>16.300417207752275</c:v>
                </c:pt>
                <c:pt idx="10">
                  <c:v>18.420680743952367</c:v>
                </c:pt>
                <c:pt idx="11">
                  <c:v>20.72326583694641</c:v>
                </c:pt>
              </c:numCache>
            </c:numRef>
          </c:xVal>
          <c:yVal>
            <c:numRef>
              <c:f>Extrapolation!$I$8:$I$19</c:f>
              <c:numCache>
                <c:formatCode>0.0%</c:formatCode>
                <c:ptCount val="12"/>
                <c:pt idx="0">
                  <c:v>0.4</c:v>
                </c:pt>
                <c:pt idx="1">
                  <c:v>0.25</c:v>
                </c:pt>
                <c:pt idx="2">
                  <c:v>0.16800000000000001</c:v>
                </c:pt>
                <c:pt idx="3">
                  <c:v>0.1229</c:v>
                </c:pt>
                <c:pt idx="4">
                  <c:v>9.5920000000000005E-2</c:v>
                </c:pt>
                <c:pt idx="5">
                  <c:v>7.8497999999999998E-2</c:v>
                </c:pt>
                <c:pt idx="6">
                  <c:v>7.4466500000000005E-2</c:v>
                </c:pt>
                <c:pt idx="7">
                  <c:v>7.0786500000000002E-2</c:v>
                </c:pt>
                <c:pt idx="8">
                  <c:v>6.64579E-2</c:v>
                </c:pt>
                <c:pt idx="9">
                  <c:v>6.567166666666667E-2</c:v>
                </c:pt>
                <c:pt idx="10">
                  <c:v>5.761455E-2</c:v>
                </c:pt>
                <c:pt idx="11">
                  <c:v>5.0847534E-2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052992"/>
        <c:axId val="144054528"/>
      </c:scatterChart>
      <c:valAx>
        <c:axId val="14405299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4054528"/>
        <c:crosses val="autoZero"/>
        <c:crossBetween val="midCat"/>
      </c:valAx>
      <c:valAx>
        <c:axId val="1440545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4052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1" i="0" baseline="0"/>
              <a:t>Log-Log plot of Primes per N</a:t>
            </a:r>
            <a:endParaRPr lang="en-GB" sz="160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Extrapolation!$C$8:$C$19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6.3010299956639813</c:v>
                </c:pt>
                <c:pt idx="7">
                  <c:v>6.6020599913279625</c:v>
                </c:pt>
                <c:pt idx="8">
                  <c:v>7</c:v>
                </c:pt>
                <c:pt idx="9">
                  <c:v>7.0791812460476251</c:v>
                </c:pt>
                <c:pt idx="10">
                  <c:v>8</c:v>
                </c:pt>
                <c:pt idx="11">
                  <c:v>9</c:v>
                </c:pt>
              </c:numCache>
            </c:numRef>
          </c:xVal>
          <c:yVal>
            <c:numRef>
              <c:f>Extrapolation!$K$8:$K$19</c:f>
              <c:numCache>
                <c:formatCode>0.00</c:formatCode>
                <c:ptCount val="12"/>
                <c:pt idx="0">
                  <c:v>0.6020599913279624</c:v>
                </c:pt>
                <c:pt idx="1">
                  <c:v>1.3979400086720377</c:v>
                </c:pt>
                <c:pt idx="2">
                  <c:v>2.2253092817258628</c:v>
                </c:pt>
                <c:pt idx="3">
                  <c:v>3.0895518828864539</c:v>
                </c:pt>
                <c:pt idx="4">
                  <c:v>3.9819091700907925</c:v>
                </c:pt>
                <c:pt idx="5">
                  <c:v>4.8948585917767327</c:v>
                </c:pt>
                <c:pt idx="6">
                  <c:v>5.1729909377118952</c:v>
                </c:pt>
                <c:pt idx="7">
                  <c:v>5.4520104307331705</c:v>
                </c:pt>
                <c:pt idx="8">
                  <c:v>5.822546613908969</c:v>
                </c:pt>
                <c:pt idx="9">
                  <c:v>5.8965592843384407</c:v>
                </c:pt>
                <c:pt idx="10">
                  <c:v>6.7605321741653155</c:v>
                </c:pt>
                <c:pt idx="11">
                  <c:v>7.7062698953873401</c:v>
                </c:pt>
              </c:numCache>
            </c:numRef>
          </c:yVal>
          <c:smooth val="1"/>
        </c:ser>
        <c:ser>
          <c:idx val="1"/>
          <c:order val="1"/>
          <c:trendline>
            <c:trendlineType val="linear"/>
            <c:dispRSqr val="1"/>
            <c:dispEq val="1"/>
            <c:trendlineLbl>
              <c:layout>
                <c:manualLayout>
                  <c:x val="-0.33113926067691196"/>
                  <c:y val="-3.6266340493846037E-3"/>
                </c:manualLayout>
              </c:layout>
              <c:numFmt formatCode="General" sourceLinked="0"/>
            </c:trendlineLbl>
          </c:trendline>
          <c:xVal>
            <c:numRef>
              <c:f>Extrapolation!$C$8:$C$19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6.3010299956639813</c:v>
                </c:pt>
                <c:pt idx="7">
                  <c:v>6.6020599913279625</c:v>
                </c:pt>
                <c:pt idx="8">
                  <c:v>7</c:v>
                </c:pt>
                <c:pt idx="9">
                  <c:v>7.0791812460476251</c:v>
                </c:pt>
                <c:pt idx="10">
                  <c:v>8</c:v>
                </c:pt>
                <c:pt idx="11">
                  <c:v>9</c:v>
                </c:pt>
              </c:numCache>
            </c:numRef>
          </c:xVal>
          <c:yVal>
            <c:numRef>
              <c:f>Extrapolation!$L$8:$L$19</c:f>
              <c:numCache>
                <c:formatCode>0.00</c:formatCode>
                <c:ptCount val="12"/>
                <c:pt idx="2">
                  <c:v>2.2253092817258628</c:v>
                </c:pt>
                <c:pt idx="3">
                  <c:v>3.0895518828864539</c:v>
                </c:pt>
                <c:pt idx="4">
                  <c:v>3.9819091700907925</c:v>
                </c:pt>
                <c:pt idx="5">
                  <c:v>4.8948585917767327</c:v>
                </c:pt>
                <c:pt idx="8">
                  <c:v>5.822546613908969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088448"/>
        <c:axId val="144094336"/>
      </c:scatterChart>
      <c:valAx>
        <c:axId val="14408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4094336"/>
        <c:crosses val="autoZero"/>
        <c:crossBetween val="midCat"/>
      </c:valAx>
      <c:valAx>
        <c:axId val="1440943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4088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Best Fit of %of Primes per Log(N)</a:t>
            </a:r>
            <a:endParaRPr lang="en-GB" sz="140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rendline>
            <c:trendlineType val="power"/>
            <c:dispRSqr val="1"/>
            <c:dispEq val="1"/>
            <c:trendlineLbl>
              <c:layout>
                <c:manualLayout>
                  <c:x val="-8.0648543477632104E-2"/>
                  <c:y val="-0.4442867630051990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</c:trendlineLbl>
          </c:trendline>
          <c:xVal>
            <c:numRef>
              <c:f>Extrapolation!$D$8:$D$19</c:f>
              <c:numCache>
                <c:formatCode>0.00</c:formatCode>
                <c:ptCount val="12"/>
                <c:pt idx="0">
                  <c:v>2.3025850929940459</c:v>
                </c:pt>
                <c:pt idx="1">
                  <c:v>4.6051701859880918</c:v>
                </c:pt>
                <c:pt idx="2">
                  <c:v>6.9077552789821368</c:v>
                </c:pt>
                <c:pt idx="3">
                  <c:v>9.2103403719761836</c:v>
                </c:pt>
                <c:pt idx="4">
                  <c:v>11.512925464970229</c:v>
                </c:pt>
                <c:pt idx="5">
                  <c:v>13.815510557964274</c:v>
                </c:pt>
                <c:pt idx="6">
                  <c:v>14.508657738524219</c:v>
                </c:pt>
                <c:pt idx="7">
                  <c:v>15.201804919084164</c:v>
                </c:pt>
                <c:pt idx="8">
                  <c:v>16.11809565095832</c:v>
                </c:pt>
                <c:pt idx="9">
                  <c:v>16.300417207752275</c:v>
                </c:pt>
                <c:pt idx="10">
                  <c:v>18.420680743952367</c:v>
                </c:pt>
                <c:pt idx="11">
                  <c:v>20.72326583694641</c:v>
                </c:pt>
              </c:numCache>
            </c:numRef>
          </c:xVal>
          <c:yVal>
            <c:numRef>
              <c:f>Extrapolation!$I$8:$I$19</c:f>
              <c:numCache>
                <c:formatCode>0.0%</c:formatCode>
                <c:ptCount val="12"/>
                <c:pt idx="0">
                  <c:v>0.4</c:v>
                </c:pt>
                <c:pt idx="1">
                  <c:v>0.25</c:v>
                </c:pt>
                <c:pt idx="2">
                  <c:v>0.16800000000000001</c:v>
                </c:pt>
                <c:pt idx="3">
                  <c:v>0.1229</c:v>
                </c:pt>
                <c:pt idx="4">
                  <c:v>9.5920000000000005E-2</c:v>
                </c:pt>
                <c:pt idx="5">
                  <c:v>7.8497999999999998E-2</c:v>
                </c:pt>
                <c:pt idx="6">
                  <c:v>7.4466500000000005E-2</c:v>
                </c:pt>
                <c:pt idx="7">
                  <c:v>7.0786500000000002E-2</c:v>
                </c:pt>
                <c:pt idx="8">
                  <c:v>6.64579E-2</c:v>
                </c:pt>
                <c:pt idx="9">
                  <c:v>6.567166666666667E-2</c:v>
                </c:pt>
                <c:pt idx="10">
                  <c:v>5.761455E-2</c:v>
                </c:pt>
                <c:pt idx="11">
                  <c:v>5.0847534E-2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824704"/>
        <c:axId val="178826240"/>
      </c:scatterChart>
      <c:valAx>
        <c:axId val="17882470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8826240"/>
        <c:crosses val="autoZero"/>
        <c:crossBetween val="midCat"/>
      </c:valAx>
      <c:valAx>
        <c:axId val="1788262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788247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0</xdr:row>
      <xdr:rowOff>85725</xdr:rowOff>
    </xdr:from>
    <xdr:to>
      <xdr:col>23</xdr:col>
      <xdr:colOff>47625</xdr:colOff>
      <xdr:row>12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142875</xdr:colOff>
      <xdr:row>12</xdr:row>
      <xdr:rowOff>142875</xdr:rowOff>
    </xdr:from>
    <xdr:to>
      <xdr:col>23</xdr:col>
      <xdr:colOff>66675</xdr:colOff>
      <xdr:row>25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266700</xdr:colOff>
      <xdr:row>0</xdr:row>
      <xdr:rowOff>85725</xdr:rowOff>
    </xdr:from>
    <xdr:to>
      <xdr:col>29</xdr:col>
      <xdr:colOff>238125</xdr:colOff>
      <xdr:row>12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285750</xdr:colOff>
      <xdr:row>12</xdr:row>
      <xdr:rowOff>142875</xdr:rowOff>
    </xdr:from>
    <xdr:to>
      <xdr:col>29</xdr:col>
      <xdr:colOff>238125</xdr:colOff>
      <xdr:row>25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"/>
  <sheetViews>
    <sheetView showGridLines="0" workbookViewId="0">
      <pane xSplit="2" ySplit="4" topLeftCell="R5" activePane="bottomRight" state="frozen"/>
      <selection pane="topRight" activeCell="C1" sqref="C1"/>
      <selection pane="bottomLeft" activeCell="A3" sqref="A3"/>
      <selection pane="bottomRight" activeCell="AP16" sqref="AP16"/>
    </sheetView>
  </sheetViews>
  <sheetFormatPr defaultRowHeight="15" x14ac:dyDescent="0.25"/>
  <cols>
    <col min="2" max="2" width="17.42578125" customWidth="1"/>
    <col min="3" max="22" width="6.42578125" customWidth="1"/>
    <col min="23" max="42" width="4.85546875" customWidth="1"/>
  </cols>
  <sheetData>
    <row r="1" spans="1:44" x14ac:dyDescent="0.25">
      <c r="B1" t="s">
        <v>55</v>
      </c>
    </row>
    <row r="3" spans="1:44" x14ac:dyDescent="0.25">
      <c r="B3" s="4" t="s">
        <v>6</v>
      </c>
    </row>
    <row r="4" spans="1:44" x14ac:dyDescent="0.25">
      <c r="A4" t="s">
        <v>8</v>
      </c>
      <c r="B4" t="s">
        <v>0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  <c r="Z4">
        <v>24</v>
      </c>
      <c r="AA4">
        <v>25</v>
      </c>
      <c r="AB4">
        <v>26</v>
      </c>
      <c r="AC4">
        <v>27</v>
      </c>
      <c r="AD4">
        <v>28</v>
      </c>
      <c r="AE4">
        <v>29</v>
      </c>
      <c r="AF4">
        <v>30</v>
      </c>
      <c r="AG4">
        <v>31</v>
      </c>
      <c r="AH4">
        <v>32</v>
      </c>
      <c r="AI4">
        <v>33</v>
      </c>
      <c r="AJ4">
        <v>34</v>
      </c>
      <c r="AK4">
        <v>35</v>
      </c>
      <c r="AL4">
        <v>36</v>
      </c>
      <c r="AM4">
        <v>37</v>
      </c>
      <c r="AN4">
        <v>38</v>
      </c>
      <c r="AO4">
        <v>39</v>
      </c>
      <c r="AP4">
        <v>40</v>
      </c>
    </row>
    <row r="5" spans="1:44" x14ac:dyDescent="0.25">
      <c r="B5" t="s">
        <v>4</v>
      </c>
      <c r="C5">
        <f t="shared" ref="C5:L5" si="0">C4*LOG(C4)</f>
        <v>0</v>
      </c>
      <c r="D5" s="2">
        <f t="shared" si="0"/>
        <v>0.6020599913279624</v>
      </c>
      <c r="E5" s="2">
        <f t="shared" si="0"/>
        <v>1.4313637641589874</v>
      </c>
      <c r="F5" s="2">
        <f t="shared" si="0"/>
        <v>2.4082399653118496</v>
      </c>
      <c r="G5" s="2">
        <f t="shared" si="0"/>
        <v>3.4948500216800942</v>
      </c>
      <c r="H5" s="2">
        <f t="shared" si="0"/>
        <v>4.6689075023018614</v>
      </c>
      <c r="I5" s="2">
        <f t="shared" si="0"/>
        <v>5.9156862800997976</v>
      </c>
      <c r="J5" s="2">
        <f t="shared" si="0"/>
        <v>7.2247198959355483</v>
      </c>
      <c r="K5" s="2">
        <f t="shared" si="0"/>
        <v>8.5881825849539233</v>
      </c>
      <c r="L5" s="2">
        <f t="shared" si="0"/>
        <v>10</v>
      </c>
      <c r="M5" s="2">
        <f t="shared" ref="M5:V5" si="1">M4*LOG(M4)</f>
        <v>11.455319536740477</v>
      </c>
      <c r="N5" s="2">
        <f t="shared" si="1"/>
        <v>12.950174952571498</v>
      </c>
      <c r="O5" s="2">
        <f t="shared" si="1"/>
        <v>14.481263579988877</v>
      </c>
      <c r="P5" s="2">
        <f t="shared" si="1"/>
        <v>16.045792499495331</v>
      </c>
      <c r="Q5" s="2">
        <f t="shared" si="1"/>
        <v>17.64136888583522</v>
      </c>
      <c r="R5" s="2">
        <f t="shared" si="1"/>
        <v>19.265919722494797</v>
      </c>
      <c r="S5" s="2">
        <f t="shared" si="1"/>
        <v>20.917631663430654</v>
      </c>
      <c r="T5" s="2">
        <f t="shared" si="1"/>
        <v>22.594905091859509</v>
      </c>
      <c r="U5" s="2">
        <f t="shared" si="1"/>
        <v>24.296318418103748</v>
      </c>
      <c r="V5" s="2">
        <f t="shared" si="1"/>
        <v>26.020599913279625</v>
      </c>
      <c r="W5" s="5">
        <f t="shared" ref="W5" si="2">W4*LOG(W4)</f>
        <v>27.766605189412306</v>
      </c>
      <c r="X5" s="5">
        <f t="shared" ref="X5" si="3">X4*LOG(X4)</f>
        <v>29.533298978088535</v>
      </c>
      <c r="Y5" s="5">
        <f t="shared" ref="Y5" si="4">Y4*LOG(Y4)</f>
        <v>31.319740228404637</v>
      </c>
      <c r="Z5" s="5">
        <f t="shared" ref="Z5" si="5">Z4*LOG(Z4)</f>
        <v>33.125069801078538</v>
      </c>
      <c r="AA5" s="5">
        <f t="shared" ref="AA5" si="6">AA4*LOG(AA4)</f>
        <v>34.948500216800944</v>
      </c>
      <c r="AB5" s="5">
        <f t="shared" ref="AB5" si="7">AB4*LOG(AB4)</f>
        <v>36.789307047241266</v>
      </c>
      <c r="AC5" s="5">
        <f t="shared" ref="AC5" si="8">AC4*LOG(AC4)</f>
        <v>38.646821632292657</v>
      </c>
      <c r="AD5" s="5">
        <f t="shared" ref="AD5" si="9">AD4*LOG(AD4)</f>
        <v>40.520424877582137</v>
      </c>
      <c r="AE5" s="5">
        <f t="shared" ref="AE5" si="10">AE4*LOG(AE4)</f>
        <v>42.409541939069726</v>
      </c>
      <c r="AF5" s="5">
        <f t="shared" ref="AF5" si="11">AF4*LOG(AF4)</f>
        <v>44.313637641589871</v>
      </c>
      <c r="AG5" s="5">
        <f t="shared" ref="AG5" si="12">AG4*LOG(AG4)</f>
        <v>46.232212508862453</v>
      </c>
      <c r="AH5" s="5">
        <f t="shared" ref="AH5" si="13">AH4*LOG(AH4)</f>
        <v>48.164799306236993</v>
      </c>
      <c r="AI5" s="5">
        <f t="shared" ref="AI5" si="14">AI4*LOG(AI4)</f>
        <v>50.110960015970285</v>
      </c>
      <c r="AJ5" s="5">
        <f t="shared" ref="AJ5" si="15">AJ4*LOG(AJ4)</f>
        <v>52.070283179436672</v>
      </c>
      <c r="AK5" s="5">
        <f t="shared" ref="AK5" si="16">AK4*LOG(AK4)</f>
        <v>54.042381552259648</v>
      </c>
      <c r="AL5" s="5">
        <f t="shared" ref="AL5" si="17">AL4*LOG(AL4)</f>
        <v>56.026890027622343</v>
      </c>
      <c r="AM5" s="5">
        <f t="shared" ref="AM5" si="18">AM4*LOG(AM4)</f>
        <v>58.023463790478814</v>
      </c>
      <c r="AN5" s="5">
        <f t="shared" ref="AN5" si="19">AN4*LOG(AN4)</f>
        <v>60.031776671438784</v>
      </c>
      <c r="AO5" s="5">
        <f t="shared" ref="AO5" si="20">AO4*LOG(AO4)</f>
        <v>62.051519674033464</v>
      </c>
      <c r="AP5" s="5">
        <f t="shared" ref="AP5" si="21">AP4*LOG(AP4)</f>
        <v>64.082399653118486</v>
      </c>
    </row>
    <row r="6" spans="1:44" x14ac:dyDescent="0.25">
      <c r="B6" t="s">
        <v>5</v>
      </c>
      <c r="C6">
        <f t="shared" ref="C6:L6" si="22">C4*LN(C4)</f>
        <v>0</v>
      </c>
      <c r="D6" s="2">
        <f t="shared" si="22"/>
        <v>1.3862943611198906</v>
      </c>
      <c r="E6" s="2">
        <f t="shared" si="22"/>
        <v>3.2958368660043291</v>
      </c>
      <c r="F6" s="2">
        <f t="shared" si="22"/>
        <v>5.5451774444795623</v>
      </c>
      <c r="G6" s="2">
        <f t="shared" si="22"/>
        <v>8.0471895621705016</v>
      </c>
      <c r="H6" s="2">
        <f t="shared" si="22"/>
        <v>10.750556815368331</v>
      </c>
      <c r="I6" s="2">
        <f t="shared" si="22"/>
        <v>13.621371043387192</v>
      </c>
      <c r="J6" s="2">
        <f t="shared" si="22"/>
        <v>16.635532333438686</v>
      </c>
      <c r="K6" s="2">
        <f t="shared" si="22"/>
        <v>19.775021196025975</v>
      </c>
      <c r="L6" s="2">
        <f t="shared" si="22"/>
        <v>23.025850929940461</v>
      </c>
      <c r="M6" s="2">
        <f t="shared" ref="M6:V6" si="23">M4*LN(M4)</f>
        <v>26.376848000782076</v>
      </c>
      <c r="N6" s="2">
        <f t="shared" si="23"/>
        <v>29.818879797456006</v>
      </c>
      <c r="O6" s="2">
        <f t="shared" si="23"/>
        <v>33.344341646999979</v>
      </c>
      <c r="P6" s="2">
        <f t="shared" si="23"/>
        <v>36.946802614613617</v>
      </c>
      <c r="Q6" s="2">
        <f t="shared" si="23"/>
        <v>40.620753016533151</v>
      </c>
      <c r="R6" s="2">
        <f t="shared" si="23"/>
        <v>44.361419555836498</v>
      </c>
      <c r="S6" s="2">
        <f t="shared" si="23"/>
        <v>48.164626848955677</v>
      </c>
      <c r="T6" s="2">
        <f t="shared" si="23"/>
        <v>52.026691642130963</v>
      </c>
      <c r="U6" s="2">
        <f t="shared" si="23"/>
        <v>55.944340604162363</v>
      </c>
      <c r="V6" s="2">
        <f t="shared" si="23"/>
        <v>59.914645471079815</v>
      </c>
      <c r="W6" s="5">
        <f t="shared" ref="W6:AP6" si="24">W4*LN(W4)</f>
        <v>63.934971192191881</v>
      </c>
      <c r="X6" s="5">
        <f t="shared" si="24"/>
        <v>68.002933973882961</v>
      </c>
      <c r="Y6" s="5">
        <f t="shared" si="24"/>
        <v>72.116366966370435</v>
      </c>
      <c r="Z6" s="5">
        <f t="shared" si="24"/>
        <v>76.273291928350702</v>
      </c>
      <c r="AA6" s="5">
        <f t="shared" si="24"/>
        <v>80.471895621705016</v>
      </c>
      <c r="AB6" s="5">
        <f t="shared" si="24"/>
        <v>84.710509988558542</v>
      </c>
      <c r="AC6" s="5">
        <f t="shared" si="24"/>
        <v>88.987595382116893</v>
      </c>
      <c r="AD6" s="5">
        <f t="shared" si="24"/>
        <v>93.301726284905712</v>
      </c>
      <c r="AE6" s="5">
        <f t="shared" si="24"/>
        <v>97.651579069607749</v>
      </c>
      <c r="AF6" s="5">
        <f t="shared" si="24"/>
        <v>102.03592144986466</v>
      </c>
      <c r="AG6" s="5">
        <f t="shared" si="24"/>
        <v>106.45360333903953</v>
      </c>
      <c r="AH6" s="5">
        <f t="shared" si="24"/>
        <v>110.90354888959125</v>
      </c>
      <c r="AI6" s="5">
        <f t="shared" si="24"/>
        <v>115.38474952839385</v>
      </c>
      <c r="AJ6" s="5">
        <f t="shared" si="24"/>
        <v>119.89625783694949</v>
      </c>
      <c r="AK6" s="5">
        <f t="shared" si="24"/>
        <v>124.43718215212947</v>
      </c>
      <c r="AL6" s="5">
        <f t="shared" si="24"/>
        <v>129.00668178441995</v>
      </c>
      <c r="AM6" s="5">
        <f t="shared" si="24"/>
        <v>133.60396276783629</v>
      </c>
      <c r="AN6" s="5">
        <f t="shared" si="24"/>
        <v>138.22827406960266</v>
      </c>
      <c r="AO6" s="5">
        <f t="shared" si="24"/>
        <v>142.87890419905619</v>
      </c>
      <c r="AP6" s="5">
        <f t="shared" si="24"/>
        <v>147.55517816455745</v>
      </c>
    </row>
    <row r="7" spans="1:44" x14ac:dyDescent="0.25">
      <c r="B7" t="s">
        <v>3</v>
      </c>
      <c r="C7">
        <f t="shared" ref="C7:L7" si="25">SQRT(C4)^3</f>
        <v>1</v>
      </c>
      <c r="D7" s="2">
        <f t="shared" si="25"/>
        <v>2.8284271247461907</v>
      </c>
      <c r="E7" s="2">
        <f t="shared" si="25"/>
        <v>5.1961524227066311</v>
      </c>
      <c r="F7" s="3">
        <f t="shared" si="25"/>
        <v>8</v>
      </c>
      <c r="G7" s="2">
        <f t="shared" si="25"/>
        <v>11.180339887498951</v>
      </c>
      <c r="H7" s="2">
        <f t="shared" si="25"/>
        <v>14.696938456699066</v>
      </c>
      <c r="I7" s="2">
        <f t="shared" si="25"/>
        <v>18.520259177452136</v>
      </c>
      <c r="J7" s="2">
        <f t="shared" si="25"/>
        <v>22.627416997969526</v>
      </c>
      <c r="K7" s="3">
        <f t="shared" si="25"/>
        <v>27</v>
      </c>
      <c r="L7" s="2">
        <f t="shared" si="25"/>
        <v>31.6227766016838</v>
      </c>
      <c r="M7" s="2">
        <f t="shared" ref="M7:V7" si="26">SQRT(M4)^3</f>
        <v>36.4828726939094</v>
      </c>
      <c r="N7" s="2">
        <f t="shared" si="26"/>
        <v>41.569219381653049</v>
      </c>
      <c r="O7" s="2">
        <f t="shared" si="26"/>
        <v>46.872166581031856</v>
      </c>
      <c r="P7" s="2">
        <f t="shared" si="26"/>
        <v>52.38320341483518</v>
      </c>
      <c r="Q7" s="2">
        <f t="shared" si="26"/>
        <v>58.09475019311126</v>
      </c>
      <c r="R7" s="2">
        <f t="shared" si="26"/>
        <v>64</v>
      </c>
      <c r="S7" s="2">
        <f t="shared" si="26"/>
        <v>70.092795635500224</v>
      </c>
      <c r="T7" s="2">
        <f t="shared" si="26"/>
        <v>76.36753236814711</v>
      </c>
      <c r="U7" s="2">
        <f t="shared" si="26"/>
        <v>82.819079927272824</v>
      </c>
      <c r="V7" s="2">
        <f t="shared" si="26"/>
        <v>89.442719099991606</v>
      </c>
      <c r="W7" s="5">
        <f t="shared" ref="W7:AP7" si="27">SQRT(W4)^3</f>
        <v>96.234089594072643</v>
      </c>
      <c r="X7" s="5">
        <f t="shared" si="27"/>
        <v>103.18914671611546</v>
      </c>
      <c r="Y7" s="5">
        <f t="shared" si="27"/>
        <v>110.30412503619252</v>
      </c>
      <c r="Z7" s="5">
        <f t="shared" si="27"/>
        <v>117.57550765359252</v>
      </c>
      <c r="AA7" s="5">
        <f t="shared" si="27"/>
        <v>125</v>
      </c>
      <c r="AB7" s="5">
        <f t="shared" si="27"/>
        <v>132.57450735341237</v>
      </c>
      <c r="AC7" s="5">
        <f t="shared" si="27"/>
        <v>140.29611541307906</v>
      </c>
      <c r="AD7" s="5">
        <f t="shared" si="27"/>
        <v>148.16207341961709</v>
      </c>
      <c r="AE7" s="5">
        <f t="shared" si="27"/>
        <v>156.1697794069006</v>
      </c>
      <c r="AF7" s="5">
        <f t="shared" si="27"/>
        <v>164.31676725154983</v>
      </c>
      <c r="AG7" s="5">
        <f t="shared" si="27"/>
        <v>172.60069524773064</v>
      </c>
      <c r="AH7" s="5">
        <f t="shared" si="27"/>
        <v>181.01933598375621</v>
      </c>
      <c r="AI7" s="5">
        <f t="shared" si="27"/>
        <v>189.57056733575496</v>
      </c>
      <c r="AJ7" s="5">
        <f t="shared" si="27"/>
        <v>198.25236442474022</v>
      </c>
      <c r="AK7" s="5">
        <f t="shared" si="27"/>
        <v>207.06279240848656</v>
      </c>
      <c r="AL7" s="5">
        <f t="shared" si="27"/>
        <v>216</v>
      </c>
      <c r="AM7" s="5">
        <f t="shared" si="27"/>
        <v>225.06221362103406</v>
      </c>
      <c r="AN7" s="5">
        <f t="shared" si="27"/>
        <v>234.24773211282104</v>
      </c>
      <c r="AO7" s="5">
        <f t="shared" si="27"/>
        <v>243.55492193753753</v>
      </c>
      <c r="AP7" s="5">
        <f t="shared" si="27"/>
        <v>252.9822128134704</v>
      </c>
    </row>
    <row r="8" spans="1:44" x14ac:dyDescent="0.25">
      <c r="A8" t="s">
        <v>7</v>
      </c>
      <c r="B8" t="s">
        <v>1</v>
      </c>
      <c r="C8">
        <f>C4*C4</f>
        <v>1</v>
      </c>
      <c r="D8">
        <f>D4*D4</f>
        <v>4</v>
      </c>
      <c r="E8">
        <f t="shared" ref="E8:L8" si="28">E4*E4</f>
        <v>9</v>
      </c>
      <c r="F8">
        <f t="shared" si="28"/>
        <v>16</v>
      </c>
      <c r="G8">
        <f t="shared" si="28"/>
        <v>25</v>
      </c>
      <c r="H8">
        <f t="shared" si="28"/>
        <v>36</v>
      </c>
      <c r="I8">
        <f t="shared" si="28"/>
        <v>49</v>
      </c>
      <c r="J8">
        <f t="shared" si="28"/>
        <v>64</v>
      </c>
      <c r="K8">
        <f t="shared" si="28"/>
        <v>81</v>
      </c>
      <c r="L8">
        <f t="shared" si="28"/>
        <v>100</v>
      </c>
      <c r="M8">
        <f t="shared" ref="M8" si="29">M4*M4</f>
        <v>121</v>
      </c>
      <c r="N8">
        <f t="shared" ref="N8" si="30">N4*N4</f>
        <v>144</v>
      </c>
      <c r="O8">
        <f t="shared" ref="O8" si="31">O4*O4</f>
        <v>169</v>
      </c>
      <c r="P8">
        <f t="shared" ref="P8" si="32">P4*P4</f>
        <v>196</v>
      </c>
      <c r="Q8">
        <f t="shared" ref="Q8" si="33">Q4*Q4</f>
        <v>225</v>
      </c>
      <c r="R8">
        <f t="shared" ref="R8" si="34">R4*R4</f>
        <v>256</v>
      </c>
      <c r="S8">
        <f t="shared" ref="S8" si="35">S4*S4</f>
        <v>289</v>
      </c>
      <c r="T8">
        <f t="shared" ref="T8" si="36">T4*T4</f>
        <v>324</v>
      </c>
      <c r="U8">
        <f t="shared" ref="U8" si="37">U4*U4</f>
        <v>361</v>
      </c>
      <c r="V8" s="3">
        <f t="shared" ref="V8" si="38">V4*V4</f>
        <v>400</v>
      </c>
      <c r="W8" s="3">
        <f t="shared" ref="W8" si="39">W4*W4</f>
        <v>441</v>
      </c>
      <c r="X8" s="3">
        <f t="shared" ref="X8" si="40">X4*X4</f>
        <v>484</v>
      </c>
      <c r="Y8" s="3">
        <f t="shared" ref="Y8" si="41">Y4*Y4</f>
        <v>529</v>
      </c>
      <c r="Z8" s="3">
        <f t="shared" ref="Z8" si="42">Z4*Z4</f>
        <v>576</v>
      </c>
      <c r="AA8" s="3">
        <f t="shared" ref="AA8" si="43">AA4*AA4</f>
        <v>625</v>
      </c>
      <c r="AB8" s="3">
        <f t="shared" ref="AB8" si="44">AB4*AB4</f>
        <v>676</v>
      </c>
      <c r="AC8" s="3">
        <f t="shared" ref="AC8" si="45">AC4*AC4</f>
        <v>729</v>
      </c>
      <c r="AD8" s="3">
        <f t="shared" ref="AD8" si="46">AD4*AD4</f>
        <v>784</v>
      </c>
      <c r="AE8" s="3">
        <f t="shared" ref="AE8" si="47">AE4*AE4</f>
        <v>841</v>
      </c>
      <c r="AF8" s="3">
        <f t="shared" ref="AF8" si="48">AF4*AF4</f>
        <v>900</v>
      </c>
      <c r="AG8" s="3">
        <f t="shared" ref="AG8" si="49">AG4*AG4</f>
        <v>961</v>
      </c>
      <c r="AH8" s="3">
        <f t="shared" ref="AH8" si="50">AH4*AH4</f>
        <v>1024</v>
      </c>
      <c r="AI8" s="3">
        <f t="shared" ref="AI8" si="51">AI4*AI4</f>
        <v>1089</v>
      </c>
      <c r="AJ8" s="3">
        <f t="shared" ref="AJ8" si="52">AJ4*AJ4</f>
        <v>1156</v>
      </c>
      <c r="AK8" s="3">
        <f t="shared" ref="AK8" si="53">AK4*AK4</f>
        <v>1225</v>
      </c>
      <c r="AL8" s="3">
        <f t="shared" ref="AL8" si="54">AL4*AL4</f>
        <v>1296</v>
      </c>
      <c r="AM8" s="3">
        <f t="shared" ref="AM8" si="55">AM4*AM4</f>
        <v>1369</v>
      </c>
      <c r="AN8" s="3">
        <f t="shared" ref="AN8" si="56">AN4*AN4</f>
        <v>1444</v>
      </c>
      <c r="AO8" s="3">
        <f t="shared" ref="AO8" si="57">AO4*AO4</f>
        <v>1521</v>
      </c>
      <c r="AP8" s="3">
        <f t="shared" ref="AP8" si="58">AP4*AP4</f>
        <v>1600</v>
      </c>
    </row>
    <row r="9" spans="1:44" x14ac:dyDescent="0.25">
      <c r="A9" t="s">
        <v>7</v>
      </c>
      <c r="B9" t="s">
        <v>2</v>
      </c>
      <c r="C9">
        <f>2^C4</f>
        <v>2</v>
      </c>
      <c r="D9">
        <f t="shared" ref="D9:L9" si="59">2^D4</f>
        <v>4</v>
      </c>
      <c r="E9">
        <f t="shared" si="59"/>
        <v>8</v>
      </c>
      <c r="F9">
        <f t="shared" si="59"/>
        <v>16</v>
      </c>
      <c r="G9">
        <f t="shared" si="59"/>
        <v>32</v>
      </c>
      <c r="H9">
        <f t="shared" si="59"/>
        <v>64</v>
      </c>
      <c r="I9">
        <f t="shared" si="59"/>
        <v>128</v>
      </c>
      <c r="J9">
        <f t="shared" si="59"/>
        <v>256</v>
      </c>
      <c r="K9">
        <f t="shared" si="59"/>
        <v>512</v>
      </c>
      <c r="L9">
        <f t="shared" si="59"/>
        <v>1024</v>
      </c>
      <c r="M9">
        <f t="shared" ref="M9:V9" si="60">2^M4</f>
        <v>2048</v>
      </c>
      <c r="N9">
        <f t="shared" si="60"/>
        <v>4096</v>
      </c>
      <c r="O9">
        <f t="shared" si="60"/>
        <v>8192</v>
      </c>
      <c r="P9">
        <f t="shared" si="60"/>
        <v>16384</v>
      </c>
      <c r="Q9">
        <f t="shared" si="60"/>
        <v>32768</v>
      </c>
      <c r="R9">
        <f t="shared" si="60"/>
        <v>65536</v>
      </c>
      <c r="S9">
        <f t="shared" si="60"/>
        <v>131072</v>
      </c>
      <c r="T9">
        <f t="shared" si="60"/>
        <v>262144</v>
      </c>
      <c r="U9">
        <f t="shared" si="60"/>
        <v>524288</v>
      </c>
      <c r="V9">
        <f t="shared" si="60"/>
        <v>1048576</v>
      </c>
      <c r="W9" s="2">
        <f t="shared" ref="W9:AP9" si="61">2^W4</f>
        <v>2097152</v>
      </c>
      <c r="X9" s="2">
        <f t="shared" si="61"/>
        <v>4194304</v>
      </c>
      <c r="Y9" s="2">
        <f t="shared" si="61"/>
        <v>8388608</v>
      </c>
      <c r="Z9" s="2">
        <f t="shared" si="61"/>
        <v>16777216</v>
      </c>
      <c r="AA9" s="2">
        <f t="shared" si="61"/>
        <v>33554432</v>
      </c>
      <c r="AB9" s="2">
        <f t="shared" si="61"/>
        <v>67108864</v>
      </c>
      <c r="AC9" s="2">
        <f t="shared" si="61"/>
        <v>134217728</v>
      </c>
      <c r="AD9" s="2">
        <f t="shared" si="61"/>
        <v>268435456</v>
      </c>
      <c r="AE9" s="2">
        <f t="shared" si="61"/>
        <v>536870912</v>
      </c>
      <c r="AF9" s="2">
        <f t="shared" si="61"/>
        <v>1073741824</v>
      </c>
      <c r="AG9" s="2">
        <f t="shared" si="61"/>
        <v>2147483648</v>
      </c>
      <c r="AH9" s="2">
        <f t="shared" si="61"/>
        <v>4294967296</v>
      </c>
      <c r="AI9" s="2">
        <f t="shared" si="61"/>
        <v>8589934592</v>
      </c>
      <c r="AJ9" s="2">
        <f t="shared" si="61"/>
        <v>17179869184</v>
      </c>
      <c r="AK9" s="2">
        <f t="shared" si="61"/>
        <v>34359738368</v>
      </c>
      <c r="AL9" s="2">
        <f t="shared" si="61"/>
        <v>68719476736</v>
      </c>
      <c r="AM9" s="2">
        <f t="shared" si="61"/>
        <v>137438953472</v>
      </c>
      <c r="AN9" s="2">
        <f t="shared" si="61"/>
        <v>274877906944</v>
      </c>
      <c r="AO9" s="2">
        <f t="shared" si="61"/>
        <v>549755813888</v>
      </c>
      <c r="AP9" s="2">
        <f t="shared" si="61"/>
        <v>1099511627776</v>
      </c>
    </row>
    <row r="10" spans="1:44" x14ac:dyDescent="0.25"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4" x14ac:dyDescent="0.25">
      <c r="B11" t="s">
        <v>10</v>
      </c>
      <c r="C11">
        <v>2</v>
      </c>
      <c r="D11">
        <v>3</v>
      </c>
      <c r="E11">
        <v>5</v>
      </c>
      <c r="F11">
        <v>7</v>
      </c>
      <c r="G11">
        <v>11</v>
      </c>
      <c r="H11">
        <v>13</v>
      </c>
      <c r="I11">
        <v>17</v>
      </c>
      <c r="J11">
        <v>19</v>
      </c>
      <c r="K11">
        <v>23</v>
      </c>
      <c r="L11">
        <v>29</v>
      </c>
      <c r="M11">
        <v>31</v>
      </c>
      <c r="N11">
        <v>37</v>
      </c>
      <c r="O11">
        <v>41</v>
      </c>
      <c r="P11">
        <v>43</v>
      </c>
      <c r="Q11">
        <v>47</v>
      </c>
      <c r="R11">
        <v>53</v>
      </c>
      <c r="S11">
        <v>59</v>
      </c>
      <c r="T11">
        <v>61</v>
      </c>
      <c r="U11">
        <v>67</v>
      </c>
      <c r="V11">
        <v>71</v>
      </c>
      <c r="W11" s="3">
        <v>73</v>
      </c>
      <c r="X11" s="3">
        <v>79</v>
      </c>
      <c r="Y11" s="3">
        <v>83</v>
      </c>
      <c r="Z11" s="3">
        <v>89</v>
      </c>
      <c r="AA11" s="3">
        <v>97</v>
      </c>
      <c r="AB11" s="3">
        <v>101</v>
      </c>
      <c r="AC11" s="3">
        <v>103</v>
      </c>
      <c r="AD11" s="3">
        <v>107</v>
      </c>
      <c r="AE11" s="3">
        <v>109</v>
      </c>
      <c r="AF11" s="3">
        <v>113</v>
      </c>
      <c r="AG11" s="3">
        <v>127</v>
      </c>
      <c r="AH11" s="3">
        <v>131</v>
      </c>
      <c r="AI11" s="3">
        <v>137</v>
      </c>
      <c r="AJ11" s="3">
        <v>139</v>
      </c>
      <c r="AK11" s="3">
        <v>149</v>
      </c>
      <c r="AL11" s="3">
        <v>151</v>
      </c>
      <c r="AM11" s="3">
        <v>157</v>
      </c>
      <c r="AN11" s="3">
        <v>163</v>
      </c>
      <c r="AO11" s="3">
        <v>167</v>
      </c>
      <c r="AP11" s="3">
        <v>173</v>
      </c>
    </row>
    <row r="13" spans="1:44" x14ac:dyDescent="0.25">
      <c r="B13" s="4" t="s">
        <v>11</v>
      </c>
      <c r="AR13" t="s">
        <v>9</v>
      </c>
    </row>
    <row r="14" spans="1:44" x14ac:dyDescent="0.25">
      <c r="B14" t="s">
        <v>0</v>
      </c>
      <c r="C14" s="1">
        <f>1/C4</f>
        <v>1</v>
      </c>
      <c r="D14" s="1">
        <f t="shared" ref="D14:V14" si="62">1/D4</f>
        <v>0.5</v>
      </c>
      <c r="E14" s="1">
        <f t="shared" si="62"/>
        <v>0.33333333333333331</v>
      </c>
      <c r="F14" s="1">
        <f t="shared" si="62"/>
        <v>0.25</v>
      </c>
      <c r="G14" s="1">
        <f t="shared" si="62"/>
        <v>0.2</v>
      </c>
      <c r="H14" s="1">
        <f t="shared" si="62"/>
        <v>0.16666666666666666</v>
      </c>
      <c r="I14" s="1">
        <f t="shared" si="62"/>
        <v>0.14285714285714285</v>
      </c>
      <c r="J14" s="1">
        <f t="shared" si="62"/>
        <v>0.125</v>
      </c>
      <c r="K14" s="1">
        <f t="shared" si="62"/>
        <v>0.1111111111111111</v>
      </c>
      <c r="L14" s="1">
        <f t="shared" si="62"/>
        <v>0.1</v>
      </c>
      <c r="M14" s="1">
        <f t="shared" si="62"/>
        <v>9.0909090909090912E-2</v>
      </c>
      <c r="N14" s="1">
        <f t="shared" si="62"/>
        <v>8.3333333333333329E-2</v>
      </c>
      <c r="O14" s="1">
        <f t="shared" si="62"/>
        <v>7.6923076923076927E-2</v>
      </c>
      <c r="P14" s="1">
        <f t="shared" si="62"/>
        <v>7.1428571428571425E-2</v>
      </c>
      <c r="Q14" s="1">
        <f t="shared" si="62"/>
        <v>6.6666666666666666E-2</v>
      </c>
      <c r="R14" s="1">
        <f t="shared" si="62"/>
        <v>6.25E-2</v>
      </c>
      <c r="S14" s="1">
        <f t="shared" si="62"/>
        <v>5.8823529411764705E-2</v>
      </c>
      <c r="T14" s="1">
        <f t="shared" si="62"/>
        <v>5.5555555555555552E-2</v>
      </c>
      <c r="U14" s="1">
        <f t="shared" si="62"/>
        <v>5.2631578947368418E-2</v>
      </c>
      <c r="V14" s="2">
        <f t="shared" si="62"/>
        <v>0.05</v>
      </c>
      <c r="W14" s="2">
        <f t="shared" ref="W14:AP14" si="63">1/W4</f>
        <v>4.7619047619047616E-2</v>
      </c>
      <c r="X14" s="2">
        <f t="shared" si="63"/>
        <v>4.5454545454545456E-2</v>
      </c>
      <c r="Y14" s="2">
        <f t="shared" si="63"/>
        <v>4.3478260869565216E-2</v>
      </c>
      <c r="Z14" s="2">
        <f t="shared" si="63"/>
        <v>4.1666666666666664E-2</v>
      </c>
      <c r="AA14" s="2">
        <f t="shared" si="63"/>
        <v>0.04</v>
      </c>
      <c r="AB14" s="2">
        <f t="shared" si="63"/>
        <v>3.8461538461538464E-2</v>
      </c>
      <c r="AC14" s="2">
        <f t="shared" si="63"/>
        <v>3.7037037037037035E-2</v>
      </c>
      <c r="AD14" s="2">
        <f t="shared" si="63"/>
        <v>3.5714285714285712E-2</v>
      </c>
      <c r="AE14" s="2">
        <f t="shared" si="63"/>
        <v>3.4482758620689655E-2</v>
      </c>
      <c r="AF14" s="2">
        <f t="shared" si="63"/>
        <v>3.3333333333333333E-2</v>
      </c>
      <c r="AG14" s="2">
        <f t="shared" si="63"/>
        <v>3.2258064516129031E-2</v>
      </c>
      <c r="AH14" s="2">
        <f t="shared" si="63"/>
        <v>3.125E-2</v>
      </c>
      <c r="AI14" s="2">
        <f t="shared" si="63"/>
        <v>3.0303030303030304E-2</v>
      </c>
      <c r="AJ14" s="2">
        <f t="shared" si="63"/>
        <v>2.9411764705882353E-2</v>
      </c>
      <c r="AK14" s="2">
        <f t="shared" si="63"/>
        <v>2.8571428571428571E-2</v>
      </c>
      <c r="AL14" s="2">
        <f t="shared" si="63"/>
        <v>2.7777777777777776E-2</v>
      </c>
      <c r="AM14" s="2">
        <f t="shared" si="63"/>
        <v>2.7027027027027029E-2</v>
      </c>
      <c r="AN14" s="2">
        <f t="shared" si="63"/>
        <v>2.6315789473684209E-2</v>
      </c>
      <c r="AO14" s="2">
        <f t="shared" si="63"/>
        <v>2.564102564102564E-2</v>
      </c>
      <c r="AP14" s="2">
        <f t="shared" si="63"/>
        <v>2.5000000000000001E-2</v>
      </c>
      <c r="AR14" s="2">
        <f t="shared" ref="AR14:AR19" si="64">SUM(V14:AP14)</f>
        <v>0.73080338179269411</v>
      </c>
    </row>
    <row r="15" spans="1:44" x14ac:dyDescent="0.25">
      <c r="B15" t="s">
        <v>4</v>
      </c>
      <c r="C15" s="1"/>
      <c r="D15" s="1">
        <f t="shared" ref="D15:V15" si="65">1/D5</f>
        <v>1.6609640474436811</v>
      </c>
      <c r="E15" s="1">
        <f t="shared" si="65"/>
        <v>0.6986344247631282</v>
      </c>
      <c r="F15" s="1">
        <f t="shared" si="65"/>
        <v>0.41524101186092027</v>
      </c>
      <c r="G15" s="1">
        <f t="shared" si="65"/>
        <v>0.28613531161467859</v>
      </c>
      <c r="H15" s="1">
        <f t="shared" si="65"/>
        <v>0.21418286815641149</v>
      </c>
      <c r="I15" s="1">
        <f t="shared" si="65"/>
        <v>0.16904209463641975</v>
      </c>
      <c r="J15" s="1">
        <f t="shared" si="65"/>
        <v>0.13841367062030677</v>
      </c>
      <c r="K15" s="1">
        <f t="shared" si="65"/>
        <v>0.11643907079385471</v>
      </c>
      <c r="L15" s="1">
        <f t="shared" si="65"/>
        <v>0.1</v>
      </c>
      <c r="M15" s="1">
        <f t="shared" si="65"/>
        <v>8.7295687980829761E-2</v>
      </c>
      <c r="N15" s="1">
        <f t="shared" si="65"/>
        <v>7.7219034002427231E-2</v>
      </c>
      <c r="O15" s="1">
        <f t="shared" si="65"/>
        <v>6.9054747500201782E-2</v>
      </c>
      <c r="P15" s="1">
        <f t="shared" si="65"/>
        <v>6.2321633539225429E-2</v>
      </c>
      <c r="Q15" s="1">
        <f t="shared" si="65"/>
        <v>5.6684943581840168E-2</v>
      </c>
      <c r="R15" s="1">
        <f t="shared" si="65"/>
        <v>5.1905126482615034E-2</v>
      </c>
      <c r="S15" s="1">
        <f t="shared" si="65"/>
        <v>4.7806559370115242E-2</v>
      </c>
      <c r="T15" s="1">
        <f t="shared" si="65"/>
        <v>4.4257765010939566E-2</v>
      </c>
      <c r="U15" s="1">
        <f t="shared" si="65"/>
        <v>4.1158499110502143E-2</v>
      </c>
      <c r="V15" s="2">
        <f t="shared" si="65"/>
        <v>3.8431089342012038E-2</v>
      </c>
      <c r="W15" s="2">
        <f t="shared" ref="W15:AP15" si="66">1/W5</f>
        <v>3.6014485500780999E-2</v>
      </c>
      <c r="X15" s="2">
        <f t="shared" si="66"/>
        <v>3.3860084535152137E-2</v>
      </c>
      <c r="Y15" s="2">
        <f t="shared" si="66"/>
        <v>3.19287450249372E-2</v>
      </c>
      <c r="Z15" s="2">
        <f t="shared" si="66"/>
        <v>3.0188615631760583E-2</v>
      </c>
      <c r="AA15" s="2">
        <f t="shared" si="66"/>
        <v>2.8613531161467858E-2</v>
      </c>
      <c r="AB15" s="2">
        <f t="shared" si="66"/>
        <v>2.718181124520494E-2</v>
      </c>
      <c r="AC15" s="2">
        <f t="shared" si="66"/>
        <v>2.5875349065301045E-2</v>
      </c>
      <c r="AD15" s="2">
        <f t="shared" si="66"/>
        <v>2.4678912006010294E-2</v>
      </c>
      <c r="AE15" s="2">
        <f t="shared" si="66"/>
        <v>2.3579599172203071E-2</v>
      </c>
      <c r="AF15" s="2">
        <f t="shared" si="66"/>
        <v>2.2566416417628184E-2</v>
      </c>
      <c r="AG15" s="2">
        <f t="shared" si="66"/>
        <v>2.1629940375626749E-2</v>
      </c>
      <c r="AH15" s="2">
        <f t="shared" si="66"/>
        <v>2.0762050593046012E-2</v>
      </c>
      <c r="AI15" s="2">
        <f t="shared" si="66"/>
        <v>1.995571427251247E-2</v>
      </c>
      <c r="AJ15" s="2">
        <f t="shared" si="66"/>
        <v>1.9204812014445023E-2</v>
      </c>
      <c r="AK15" s="2">
        <f t="shared" si="66"/>
        <v>1.8503995776592261E-2</v>
      </c>
      <c r="AL15" s="2">
        <f t="shared" si="66"/>
        <v>1.7848572346367622E-2</v>
      </c>
      <c r="AM15" s="2">
        <f t="shared" si="66"/>
        <v>1.7234407163470512E-2</v>
      </c>
      <c r="AN15" s="2">
        <f t="shared" si="66"/>
        <v>1.6657844485814931E-2</v>
      </c>
      <c r="AO15" s="2">
        <f t="shared" si="66"/>
        <v>1.6115640765176416E-2</v>
      </c>
      <c r="AP15" s="2">
        <f t="shared" si="66"/>
        <v>1.5604908764544623E-2</v>
      </c>
      <c r="AR15" s="2">
        <f t="shared" si="64"/>
        <v>0.50643652566005504</v>
      </c>
    </row>
    <row r="16" spans="1:44" x14ac:dyDescent="0.25">
      <c r="B16" t="s">
        <v>5</v>
      </c>
      <c r="C16" s="1"/>
      <c r="D16" s="1">
        <f t="shared" ref="D16:V16" si="67">1/D6</f>
        <v>0.72134752044448169</v>
      </c>
      <c r="E16" s="1">
        <f t="shared" si="67"/>
        <v>0.30341307554227914</v>
      </c>
      <c r="F16" s="1">
        <f t="shared" si="67"/>
        <v>0.18033688011112042</v>
      </c>
      <c r="G16" s="1">
        <f t="shared" si="67"/>
        <v>0.12426698691192237</v>
      </c>
      <c r="H16" s="1">
        <f t="shared" si="67"/>
        <v>9.3018437758541198E-2</v>
      </c>
      <c r="I16" s="1">
        <f t="shared" si="67"/>
        <v>7.3414048909964391E-2</v>
      </c>
      <c r="J16" s="1">
        <f t="shared" si="67"/>
        <v>6.0112293370373479E-2</v>
      </c>
      <c r="K16" s="1">
        <f t="shared" si="67"/>
        <v>5.056884592371319E-2</v>
      </c>
      <c r="L16" s="1">
        <f t="shared" si="67"/>
        <v>4.3429448190325175E-2</v>
      </c>
      <c r="M16" s="1">
        <f t="shared" si="67"/>
        <v>3.7912035584022397E-2</v>
      </c>
      <c r="N16" s="1">
        <f t="shared" si="67"/>
        <v>3.3535800365153717E-2</v>
      </c>
      <c r="O16" s="1">
        <f t="shared" si="67"/>
        <v>2.9990095788560003E-2</v>
      </c>
      <c r="P16" s="1">
        <f t="shared" si="67"/>
        <v>2.706594154928223E-2</v>
      </c>
      <c r="Q16" s="1">
        <f t="shared" si="67"/>
        <v>2.4617958204590337E-2</v>
      </c>
      <c r="R16" s="1">
        <f t="shared" si="67"/>
        <v>2.2542110013890053E-2</v>
      </c>
      <c r="S16" s="1">
        <f t="shared" si="67"/>
        <v>2.0762124933221243E-2</v>
      </c>
      <c r="T16" s="1">
        <f t="shared" si="67"/>
        <v>1.9220903125621865E-2</v>
      </c>
      <c r="U16" s="1">
        <f t="shared" si="67"/>
        <v>1.787490904711098E-2</v>
      </c>
      <c r="V16" s="2">
        <f t="shared" si="67"/>
        <v>1.6690410034766703E-2</v>
      </c>
      <c r="W16" s="2">
        <f t="shared" ref="W16:AP16" si="68">1/W6</f>
        <v>1.5640892321573861E-2</v>
      </c>
      <c r="X16" s="2">
        <f t="shared" si="68"/>
        <v>1.4705247870394202E-2</v>
      </c>
      <c r="Y16" s="2">
        <f t="shared" si="68"/>
        <v>1.3866477778426131E-2</v>
      </c>
      <c r="Z16" s="2">
        <f t="shared" si="68"/>
        <v>1.3110749185171869E-2</v>
      </c>
      <c r="AA16" s="2">
        <f t="shared" si="68"/>
        <v>1.2426698691192237E-2</v>
      </c>
      <c r="AB16" s="2">
        <f t="shared" si="68"/>
        <v>1.1804910631928263E-2</v>
      </c>
      <c r="AC16" s="2">
        <f t="shared" si="68"/>
        <v>1.1237521316380707E-2</v>
      </c>
      <c r="AD16" s="2">
        <f t="shared" si="68"/>
        <v>1.0717915303586182E-2</v>
      </c>
      <c r="AE16" s="2">
        <f t="shared" si="68"/>
        <v>1.0240489805978279E-2</v>
      </c>
      <c r="AF16" s="2">
        <f t="shared" si="68"/>
        <v>9.8004701265068678E-3</v>
      </c>
      <c r="AG16" s="2">
        <f t="shared" si="68"/>
        <v>9.3937637490310467E-3</v>
      </c>
      <c r="AH16" s="2">
        <f t="shared" si="68"/>
        <v>9.0168440055560205E-3</v>
      </c>
      <c r="AI16" s="2">
        <f t="shared" si="68"/>
        <v>8.6666565909901301E-3</v>
      </c>
      <c r="AJ16" s="2">
        <f t="shared" si="68"/>
        <v>8.3405438838627475E-3</v>
      </c>
      <c r="AK16" s="2">
        <f t="shared" si="68"/>
        <v>8.0361832589350961E-3</v>
      </c>
      <c r="AL16" s="2">
        <f t="shared" si="68"/>
        <v>7.7515364798784346E-3</v>
      </c>
      <c r="AM16" s="2">
        <f t="shared" si="68"/>
        <v>7.4848079299691186E-3</v>
      </c>
      <c r="AN16" s="2">
        <f t="shared" si="68"/>
        <v>7.2344099405919357E-3</v>
      </c>
      <c r="AO16" s="2">
        <f t="shared" si="68"/>
        <v>6.9989338566512158E-3</v>
      </c>
      <c r="AP16" s="2">
        <f t="shared" si="68"/>
        <v>6.7771257670454204E-3</v>
      </c>
      <c r="AR16" s="2">
        <f t="shared" si="64"/>
        <v>0.21994258852841647</v>
      </c>
    </row>
    <row r="17" spans="2:44" x14ac:dyDescent="0.25">
      <c r="B17" t="s">
        <v>3</v>
      </c>
      <c r="C17" s="1">
        <f t="shared" ref="C17:V17" si="69">1/C7</f>
        <v>1</v>
      </c>
      <c r="D17" s="1">
        <f t="shared" si="69"/>
        <v>0.35355339059327368</v>
      </c>
      <c r="E17" s="1">
        <f t="shared" si="69"/>
        <v>0.19245008972987529</v>
      </c>
      <c r="F17" s="1">
        <f t="shared" si="69"/>
        <v>0.125</v>
      </c>
      <c r="G17" s="1">
        <f t="shared" si="69"/>
        <v>8.9442719099991574E-2</v>
      </c>
      <c r="H17" s="1">
        <f t="shared" si="69"/>
        <v>6.8041381743977183E-2</v>
      </c>
      <c r="I17" s="1">
        <f t="shared" si="69"/>
        <v>5.3994924715603881E-2</v>
      </c>
      <c r="J17" s="1">
        <f t="shared" si="69"/>
        <v>4.4194173824159209E-2</v>
      </c>
      <c r="K17" s="1">
        <f t="shared" si="69"/>
        <v>3.7037037037037035E-2</v>
      </c>
      <c r="L17" s="1">
        <f t="shared" si="69"/>
        <v>3.1622776601683784E-2</v>
      </c>
      <c r="M17" s="1">
        <f t="shared" si="69"/>
        <v>2.7410122234342145E-2</v>
      </c>
      <c r="N17" s="1">
        <f t="shared" si="69"/>
        <v>2.4056261216234411E-2</v>
      </c>
      <c r="O17" s="1">
        <f t="shared" si="69"/>
        <v>2.1334622931739582E-2</v>
      </c>
      <c r="P17" s="1">
        <f t="shared" si="69"/>
        <v>1.9090088708030313E-2</v>
      </c>
      <c r="Q17" s="1">
        <f t="shared" si="69"/>
        <v>1.7213259316477405E-2</v>
      </c>
      <c r="R17" s="1">
        <f t="shared" si="69"/>
        <v>1.5625E-2</v>
      </c>
      <c r="S17" s="1">
        <f t="shared" si="69"/>
        <v>1.4266801472725471E-2</v>
      </c>
      <c r="T17" s="1">
        <f t="shared" si="69"/>
        <v>1.3094570021973105E-2</v>
      </c>
      <c r="U17" s="1">
        <f t="shared" si="69"/>
        <v>1.2074512308976932E-2</v>
      </c>
      <c r="V17" s="2">
        <f t="shared" si="69"/>
        <v>1.1180339887498947E-2</v>
      </c>
      <c r="W17" s="2">
        <f t="shared" ref="W17:AP17" si="70">1/W7</f>
        <v>1.0391328106475828E-2</v>
      </c>
      <c r="X17" s="2">
        <f t="shared" si="70"/>
        <v>9.6909416525277469E-3</v>
      </c>
      <c r="Y17" s="2">
        <f t="shared" si="70"/>
        <v>9.0658440894380351E-3</v>
      </c>
      <c r="Z17" s="2">
        <f t="shared" si="70"/>
        <v>8.5051727179971479E-3</v>
      </c>
      <c r="AA17" s="2">
        <f t="shared" si="70"/>
        <v>8.0000000000000002E-3</v>
      </c>
      <c r="AB17" s="2">
        <f t="shared" si="70"/>
        <v>7.5429282745455416E-3</v>
      </c>
      <c r="AC17" s="2">
        <f t="shared" si="70"/>
        <v>7.1277811011064909E-3</v>
      </c>
      <c r="AD17" s="2">
        <f t="shared" si="70"/>
        <v>6.7493655894504852E-3</v>
      </c>
      <c r="AE17" s="2">
        <f t="shared" si="70"/>
        <v>6.4032875233466166E-3</v>
      </c>
      <c r="AF17" s="2">
        <f t="shared" si="70"/>
        <v>6.0858061945018461E-3</v>
      </c>
      <c r="AG17" s="2">
        <f t="shared" si="70"/>
        <v>5.7937194202185467E-3</v>
      </c>
      <c r="AH17" s="2">
        <f t="shared" si="70"/>
        <v>5.5242717280199012E-3</v>
      </c>
      <c r="AI17" s="2">
        <f t="shared" si="70"/>
        <v>5.2750804835059945E-3</v>
      </c>
      <c r="AJ17" s="2">
        <f t="shared" si="70"/>
        <v>5.0440760336032007E-3</v>
      </c>
      <c r="AK17" s="2">
        <f t="shared" si="70"/>
        <v>4.8294528841629518E-3</v>
      </c>
      <c r="AL17" s="2">
        <f t="shared" si="70"/>
        <v>4.6296296296296294E-3</v>
      </c>
      <c r="AM17" s="2">
        <f t="shared" si="70"/>
        <v>4.4432158731177659E-3</v>
      </c>
      <c r="AN17" s="2">
        <f t="shared" si="70"/>
        <v>4.2689847665990151E-3</v>
      </c>
      <c r="AO17" s="2">
        <f t="shared" si="70"/>
        <v>4.1058500975663364E-3</v>
      </c>
      <c r="AP17" s="2">
        <f t="shared" si="70"/>
        <v>3.9528470752104731E-3</v>
      </c>
      <c r="AR17" s="2">
        <f t="shared" si="64"/>
        <v>0.13860992312852249</v>
      </c>
    </row>
    <row r="18" spans="2:44" x14ac:dyDescent="0.25">
      <c r="B18" t="s">
        <v>1</v>
      </c>
      <c r="C18" s="1">
        <f t="shared" ref="C18:V18" si="71">1/C8</f>
        <v>1</v>
      </c>
      <c r="D18" s="1">
        <f t="shared" si="71"/>
        <v>0.25</v>
      </c>
      <c r="E18" s="1">
        <f t="shared" si="71"/>
        <v>0.1111111111111111</v>
      </c>
      <c r="F18" s="1">
        <f t="shared" si="71"/>
        <v>6.25E-2</v>
      </c>
      <c r="G18" s="1">
        <f t="shared" si="71"/>
        <v>0.04</v>
      </c>
      <c r="H18" s="1">
        <f t="shared" si="71"/>
        <v>2.7777777777777776E-2</v>
      </c>
      <c r="I18" s="1">
        <f t="shared" si="71"/>
        <v>2.0408163265306121E-2</v>
      </c>
      <c r="J18" s="1">
        <f t="shared" si="71"/>
        <v>1.5625E-2</v>
      </c>
      <c r="K18" s="1">
        <f t="shared" si="71"/>
        <v>1.2345679012345678E-2</v>
      </c>
      <c r="L18" s="1">
        <f t="shared" si="71"/>
        <v>0.01</v>
      </c>
      <c r="M18" s="1">
        <f t="shared" si="71"/>
        <v>8.2644628099173556E-3</v>
      </c>
      <c r="N18" s="1">
        <f t="shared" si="71"/>
        <v>6.9444444444444441E-3</v>
      </c>
      <c r="O18" s="1">
        <f t="shared" si="71"/>
        <v>5.9171597633136093E-3</v>
      </c>
      <c r="P18" s="1">
        <f t="shared" si="71"/>
        <v>5.1020408163265302E-3</v>
      </c>
      <c r="Q18" s="1">
        <f t="shared" si="71"/>
        <v>4.4444444444444444E-3</v>
      </c>
      <c r="R18" s="1">
        <f t="shared" si="71"/>
        <v>3.90625E-3</v>
      </c>
      <c r="S18" s="1">
        <f t="shared" si="71"/>
        <v>3.4602076124567475E-3</v>
      </c>
      <c r="T18" s="1">
        <f t="shared" si="71"/>
        <v>3.0864197530864196E-3</v>
      </c>
      <c r="U18" s="1">
        <f t="shared" si="71"/>
        <v>2.7700831024930748E-3</v>
      </c>
      <c r="V18" s="2">
        <f t="shared" si="71"/>
        <v>2.5000000000000001E-3</v>
      </c>
      <c r="W18" s="2">
        <f t="shared" ref="W18:AP18" si="72">1/W8</f>
        <v>2.2675736961451248E-3</v>
      </c>
      <c r="X18" s="2">
        <f t="shared" si="72"/>
        <v>2.0661157024793389E-3</v>
      </c>
      <c r="Y18" s="2">
        <f t="shared" si="72"/>
        <v>1.890359168241966E-3</v>
      </c>
      <c r="Z18" s="2">
        <f t="shared" si="72"/>
        <v>1.736111111111111E-3</v>
      </c>
      <c r="AA18" s="2">
        <f t="shared" si="72"/>
        <v>1.6000000000000001E-3</v>
      </c>
      <c r="AB18" s="2">
        <f t="shared" si="72"/>
        <v>1.4792899408284023E-3</v>
      </c>
      <c r="AC18" s="2">
        <f t="shared" si="72"/>
        <v>1.3717421124828531E-3</v>
      </c>
      <c r="AD18" s="2">
        <f t="shared" si="72"/>
        <v>1.2755102040816326E-3</v>
      </c>
      <c r="AE18" s="2">
        <f t="shared" si="72"/>
        <v>1.1890606420927466E-3</v>
      </c>
      <c r="AF18" s="2">
        <f t="shared" si="72"/>
        <v>1.1111111111111111E-3</v>
      </c>
      <c r="AG18" s="2">
        <f t="shared" si="72"/>
        <v>1.0405827263267431E-3</v>
      </c>
      <c r="AH18" s="2">
        <f t="shared" si="72"/>
        <v>9.765625E-4</v>
      </c>
      <c r="AI18" s="2">
        <f t="shared" si="72"/>
        <v>9.1827364554637281E-4</v>
      </c>
      <c r="AJ18" s="2">
        <f t="shared" si="72"/>
        <v>8.6505190311418688E-4</v>
      </c>
      <c r="AK18" s="2">
        <f t="shared" si="72"/>
        <v>8.1632653061224493E-4</v>
      </c>
      <c r="AL18" s="2">
        <f t="shared" si="72"/>
        <v>7.716049382716049E-4</v>
      </c>
      <c r="AM18" s="2">
        <f t="shared" si="72"/>
        <v>7.3046018991964939E-4</v>
      </c>
      <c r="AN18" s="2">
        <f t="shared" si="72"/>
        <v>6.925207756232687E-4</v>
      </c>
      <c r="AO18" s="2">
        <f t="shared" si="72"/>
        <v>6.5746219592373442E-4</v>
      </c>
      <c r="AP18" s="2">
        <f t="shared" si="72"/>
        <v>6.2500000000000001E-4</v>
      </c>
      <c r="AR18" s="2">
        <f t="shared" si="64"/>
        <v>2.6580719093912093E-2</v>
      </c>
    </row>
    <row r="19" spans="2:44" x14ac:dyDescent="0.25">
      <c r="B19" t="s">
        <v>2</v>
      </c>
      <c r="C19" s="1">
        <f t="shared" ref="C19:V19" si="73">1/C9</f>
        <v>0.5</v>
      </c>
      <c r="D19" s="1">
        <f t="shared" si="73"/>
        <v>0.25</v>
      </c>
      <c r="E19" s="1">
        <f t="shared" si="73"/>
        <v>0.125</v>
      </c>
      <c r="F19" s="1">
        <f t="shared" si="73"/>
        <v>6.25E-2</v>
      </c>
      <c r="G19" s="1">
        <f t="shared" si="73"/>
        <v>3.125E-2</v>
      </c>
      <c r="H19" s="1">
        <f t="shared" si="73"/>
        <v>1.5625E-2</v>
      </c>
      <c r="I19" s="1">
        <f t="shared" si="73"/>
        <v>7.8125E-3</v>
      </c>
      <c r="J19" s="1">
        <f t="shared" si="73"/>
        <v>3.90625E-3</v>
      </c>
      <c r="K19" s="1">
        <f t="shared" si="73"/>
        <v>1.953125E-3</v>
      </c>
      <c r="L19" s="1">
        <f t="shared" si="73"/>
        <v>9.765625E-4</v>
      </c>
      <c r="M19" s="1">
        <f t="shared" si="73"/>
        <v>4.8828125E-4</v>
      </c>
      <c r="N19" s="1">
        <f t="shared" si="73"/>
        <v>2.44140625E-4</v>
      </c>
      <c r="O19" s="1">
        <f t="shared" si="73"/>
        <v>1.220703125E-4</v>
      </c>
      <c r="P19" s="1">
        <f t="shared" si="73"/>
        <v>6.103515625E-5</v>
      </c>
      <c r="Q19" s="1">
        <f t="shared" si="73"/>
        <v>3.0517578125E-5</v>
      </c>
      <c r="R19" s="1">
        <f t="shared" si="73"/>
        <v>1.52587890625E-5</v>
      </c>
      <c r="S19" s="1">
        <f t="shared" si="73"/>
        <v>7.62939453125E-6</v>
      </c>
      <c r="T19" s="1">
        <f t="shared" si="73"/>
        <v>3.814697265625E-6</v>
      </c>
      <c r="U19" s="1">
        <f t="shared" si="73"/>
        <v>1.9073486328125E-6</v>
      </c>
      <c r="V19" s="2">
        <f t="shared" si="73"/>
        <v>9.5367431640625E-7</v>
      </c>
      <c r="W19" s="2">
        <f t="shared" ref="W19:AP19" si="74">1/W9</f>
        <v>4.76837158203125E-7</v>
      </c>
      <c r="X19" s="2">
        <f t="shared" si="74"/>
        <v>2.384185791015625E-7</v>
      </c>
      <c r="Y19" s="2">
        <f t="shared" si="74"/>
        <v>1.1920928955078125E-7</v>
      </c>
      <c r="Z19" s="2">
        <f t="shared" si="74"/>
        <v>5.9604644775390625E-8</v>
      </c>
      <c r="AA19" s="2">
        <f t="shared" si="74"/>
        <v>2.9802322387695313E-8</v>
      </c>
      <c r="AB19" s="2">
        <f t="shared" si="74"/>
        <v>1.4901161193847656E-8</v>
      </c>
      <c r="AC19" s="2">
        <f t="shared" si="74"/>
        <v>7.4505805969238281E-9</v>
      </c>
      <c r="AD19" s="2">
        <f t="shared" si="74"/>
        <v>3.7252902984619141E-9</v>
      </c>
      <c r="AE19" s="2">
        <f t="shared" si="74"/>
        <v>1.862645149230957E-9</v>
      </c>
      <c r="AF19" s="2">
        <f t="shared" si="74"/>
        <v>9.3132257461547852E-10</v>
      </c>
      <c r="AG19" s="2">
        <f t="shared" si="74"/>
        <v>4.6566128730773926E-10</v>
      </c>
      <c r="AH19" s="2">
        <f t="shared" si="74"/>
        <v>2.3283064365386963E-10</v>
      </c>
      <c r="AI19" s="2">
        <f t="shared" si="74"/>
        <v>1.1641532182693481E-10</v>
      </c>
      <c r="AJ19" s="2">
        <f t="shared" si="74"/>
        <v>5.8207660913467407E-11</v>
      </c>
      <c r="AK19" s="2">
        <f t="shared" si="74"/>
        <v>2.9103830456733704E-11</v>
      </c>
      <c r="AL19" s="2">
        <f t="shared" si="74"/>
        <v>1.4551915228366852E-11</v>
      </c>
      <c r="AM19" s="2">
        <f t="shared" si="74"/>
        <v>7.2759576141834259E-12</v>
      </c>
      <c r="AN19" s="2">
        <f t="shared" si="74"/>
        <v>3.637978807091713E-12</v>
      </c>
      <c r="AO19" s="2">
        <f t="shared" si="74"/>
        <v>1.8189894035458565E-12</v>
      </c>
      <c r="AP19" s="2">
        <f t="shared" si="74"/>
        <v>9.0949470177292824E-13</v>
      </c>
      <c r="AR19" s="2">
        <f t="shared" si="64"/>
        <v>1.9073477233177982E-6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45" sqref="I45"/>
    </sheetView>
  </sheetViews>
  <sheetFormatPr defaultRowHeight="15" outlineLevelRow="1" outlineLevelCol="1" x14ac:dyDescent="0.25"/>
  <cols>
    <col min="2" max="2" width="13.85546875" bestFit="1" customWidth="1"/>
    <col min="3" max="3" width="9.140625" customWidth="1" outlineLevel="1"/>
    <col min="4" max="4" width="11" customWidth="1"/>
    <col min="5" max="5" width="12.28515625" bestFit="1" customWidth="1"/>
    <col min="6" max="6" width="15.7109375" customWidth="1"/>
    <col min="7" max="7" width="12.28515625" customWidth="1"/>
    <col min="8" max="8" width="16.28515625" customWidth="1"/>
    <col min="9" max="9" width="15.28515625" bestFit="1" customWidth="1"/>
    <col min="10" max="10" width="9.140625" customWidth="1" outlineLevel="1"/>
    <col min="11" max="11" width="17.85546875" customWidth="1" outlineLevel="1"/>
    <col min="12" max="12" width="8.42578125" customWidth="1" outlineLevel="1"/>
    <col min="15" max="15" width="12" bestFit="1" customWidth="1"/>
    <col min="16" max="16" width="12.28515625" customWidth="1"/>
    <col min="260" max="260" width="13.85546875" bestFit="1" customWidth="1"/>
    <col min="261" max="261" width="9.140625" customWidth="1"/>
    <col min="262" max="262" width="11" customWidth="1"/>
    <col min="263" max="264" width="12.28515625" bestFit="1" customWidth="1"/>
    <col min="265" max="265" width="15.28515625" bestFit="1" customWidth="1"/>
    <col min="266" max="266" width="9.140625" customWidth="1"/>
    <col min="267" max="267" width="17.85546875" customWidth="1"/>
    <col min="268" max="268" width="8.42578125" customWidth="1"/>
    <col min="271" max="271" width="12" bestFit="1" customWidth="1"/>
    <col min="272" max="272" width="12.28515625" customWidth="1"/>
    <col min="516" max="516" width="13.85546875" bestFit="1" customWidth="1"/>
    <col min="517" max="517" width="9.140625" customWidth="1"/>
    <col min="518" max="518" width="11" customWidth="1"/>
    <col min="519" max="520" width="12.28515625" bestFit="1" customWidth="1"/>
    <col min="521" max="521" width="15.28515625" bestFit="1" customWidth="1"/>
    <col min="522" max="522" width="9.140625" customWidth="1"/>
    <col min="523" max="523" width="17.85546875" customWidth="1"/>
    <col min="524" max="524" width="8.42578125" customWidth="1"/>
    <col min="527" max="527" width="12" bestFit="1" customWidth="1"/>
    <col min="528" max="528" width="12.28515625" customWidth="1"/>
    <col min="772" max="772" width="13.85546875" bestFit="1" customWidth="1"/>
    <col min="773" max="773" width="9.140625" customWidth="1"/>
    <col min="774" max="774" width="11" customWidth="1"/>
    <col min="775" max="776" width="12.28515625" bestFit="1" customWidth="1"/>
    <col min="777" max="777" width="15.28515625" bestFit="1" customWidth="1"/>
    <col min="778" max="778" width="9.140625" customWidth="1"/>
    <col min="779" max="779" width="17.85546875" customWidth="1"/>
    <col min="780" max="780" width="8.42578125" customWidth="1"/>
    <col min="783" max="783" width="12" bestFit="1" customWidth="1"/>
    <col min="784" max="784" width="12.28515625" customWidth="1"/>
    <col min="1028" max="1028" width="13.85546875" bestFit="1" customWidth="1"/>
    <col min="1029" max="1029" width="9.140625" customWidth="1"/>
    <col min="1030" max="1030" width="11" customWidth="1"/>
    <col min="1031" max="1032" width="12.28515625" bestFit="1" customWidth="1"/>
    <col min="1033" max="1033" width="15.28515625" bestFit="1" customWidth="1"/>
    <col min="1034" max="1034" width="9.140625" customWidth="1"/>
    <col min="1035" max="1035" width="17.85546875" customWidth="1"/>
    <col min="1036" max="1036" width="8.42578125" customWidth="1"/>
    <col min="1039" max="1039" width="12" bestFit="1" customWidth="1"/>
    <col min="1040" max="1040" width="12.28515625" customWidth="1"/>
    <col min="1284" max="1284" width="13.85546875" bestFit="1" customWidth="1"/>
    <col min="1285" max="1285" width="9.140625" customWidth="1"/>
    <col min="1286" max="1286" width="11" customWidth="1"/>
    <col min="1287" max="1288" width="12.28515625" bestFit="1" customWidth="1"/>
    <col min="1289" max="1289" width="15.28515625" bestFit="1" customWidth="1"/>
    <col min="1290" max="1290" width="9.140625" customWidth="1"/>
    <col min="1291" max="1291" width="17.85546875" customWidth="1"/>
    <col min="1292" max="1292" width="8.42578125" customWidth="1"/>
    <col min="1295" max="1295" width="12" bestFit="1" customWidth="1"/>
    <col min="1296" max="1296" width="12.28515625" customWidth="1"/>
    <col min="1540" max="1540" width="13.85546875" bestFit="1" customWidth="1"/>
    <col min="1541" max="1541" width="9.140625" customWidth="1"/>
    <col min="1542" max="1542" width="11" customWidth="1"/>
    <col min="1543" max="1544" width="12.28515625" bestFit="1" customWidth="1"/>
    <col min="1545" max="1545" width="15.28515625" bestFit="1" customWidth="1"/>
    <col min="1546" max="1546" width="9.140625" customWidth="1"/>
    <col min="1547" max="1547" width="17.85546875" customWidth="1"/>
    <col min="1548" max="1548" width="8.42578125" customWidth="1"/>
    <col min="1551" max="1551" width="12" bestFit="1" customWidth="1"/>
    <col min="1552" max="1552" width="12.28515625" customWidth="1"/>
    <col min="1796" max="1796" width="13.85546875" bestFit="1" customWidth="1"/>
    <col min="1797" max="1797" width="9.140625" customWidth="1"/>
    <col min="1798" max="1798" width="11" customWidth="1"/>
    <col min="1799" max="1800" width="12.28515625" bestFit="1" customWidth="1"/>
    <col min="1801" max="1801" width="15.28515625" bestFit="1" customWidth="1"/>
    <col min="1802" max="1802" width="9.140625" customWidth="1"/>
    <col min="1803" max="1803" width="17.85546875" customWidth="1"/>
    <col min="1804" max="1804" width="8.42578125" customWidth="1"/>
    <col min="1807" max="1807" width="12" bestFit="1" customWidth="1"/>
    <col min="1808" max="1808" width="12.28515625" customWidth="1"/>
    <col min="2052" max="2052" width="13.85546875" bestFit="1" customWidth="1"/>
    <col min="2053" max="2053" width="9.140625" customWidth="1"/>
    <col min="2054" max="2054" width="11" customWidth="1"/>
    <col min="2055" max="2056" width="12.28515625" bestFit="1" customWidth="1"/>
    <col min="2057" max="2057" width="15.28515625" bestFit="1" customWidth="1"/>
    <col min="2058" max="2058" width="9.140625" customWidth="1"/>
    <col min="2059" max="2059" width="17.85546875" customWidth="1"/>
    <col min="2060" max="2060" width="8.42578125" customWidth="1"/>
    <col min="2063" max="2063" width="12" bestFit="1" customWidth="1"/>
    <col min="2064" max="2064" width="12.28515625" customWidth="1"/>
    <col min="2308" max="2308" width="13.85546875" bestFit="1" customWidth="1"/>
    <col min="2309" max="2309" width="9.140625" customWidth="1"/>
    <col min="2310" max="2310" width="11" customWidth="1"/>
    <col min="2311" max="2312" width="12.28515625" bestFit="1" customWidth="1"/>
    <col min="2313" max="2313" width="15.28515625" bestFit="1" customWidth="1"/>
    <col min="2314" max="2314" width="9.140625" customWidth="1"/>
    <col min="2315" max="2315" width="17.85546875" customWidth="1"/>
    <col min="2316" max="2316" width="8.42578125" customWidth="1"/>
    <col min="2319" max="2319" width="12" bestFit="1" customWidth="1"/>
    <col min="2320" max="2320" width="12.28515625" customWidth="1"/>
    <col min="2564" max="2564" width="13.85546875" bestFit="1" customWidth="1"/>
    <col min="2565" max="2565" width="9.140625" customWidth="1"/>
    <col min="2566" max="2566" width="11" customWidth="1"/>
    <col min="2567" max="2568" width="12.28515625" bestFit="1" customWidth="1"/>
    <col min="2569" max="2569" width="15.28515625" bestFit="1" customWidth="1"/>
    <col min="2570" max="2570" width="9.140625" customWidth="1"/>
    <col min="2571" max="2571" width="17.85546875" customWidth="1"/>
    <col min="2572" max="2572" width="8.42578125" customWidth="1"/>
    <col min="2575" max="2575" width="12" bestFit="1" customWidth="1"/>
    <col min="2576" max="2576" width="12.28515625" customWidth="1"/>
    <col min="2820" max="2820" width="13.85546875" bestFit="1" customWidth="1"/>
    <col min="2821" max="2821" width="9.140625" customWidth="1"/>
    <col min="2822" max="2822" width="11" customWidth="1"/>
    <col min="2823" max="2824" width="12.28515625" bestFit="1" customWidth="1"/>
    <col min="2825" max="2825" width="15.28515625" bestFit="1" customWidth="1"/>
    <col min="2826" max="2826" width="9.140625" customWidth="1"/>
    <col min="2827" max="2827" width="17.85546875" customWidth="1"/>
    <col min="2828" max="2828" width="8.42578125" customWidth="1"/>
    <col min="2831" max="2831" width="12" bestFit="1" customWidth="1"/>
    <col min="2832" max="2832" width="12.28515625" customWidth="1"/>
    <col min="3076" max="3076" width="13.85546875" bestFit="1" customWidth="1"/>
    <col min="3077" max="3077" width="9.140625" customWidth="1"/>
    <col min="3078" max="3078" width="11" customWidth="1"/>
    <col min="3079" max="3080" width="12.28515625" bestFit="1" customWidth="1"/>
    <col min="3081" max="3081" width="15.28515625" bestFit="1" customWidth="1"/>
    <col min="3082" max="3082" width="9.140625" customWidth="1"/>
    <col min="3083" max="3083" width="17.85546875" customWidth="1"/>
    <col min="3084" max="3084" width="8.42578125" customWidth="1"/>
    <col min="3087" max="3087" width="12" bestFit="1" customWidth="1"/>
    <col min="3088" max="3088" width="12.28515625" customWidth="1"/>
    <col min="3332" max="3332" width="13.85546875" bestFit="1" customWidth="1"/>
    <col min="3333" max="3333" width="9.140625" customWidth="1"/>
    <col min="3334" max="3334" width="11" customWidth="1"/>
    <col min="3335" max="3336" width="12.28515625" bestFit="1" customWidth="1"/>
    <col min="3337" max="3337" width="15.28515625" bestFit="1" customWidth="1"/>
    <col min="3338" max="3338" width="9.140625" customWidth="1"/>
    <col min="3339" max="3339" width="17.85546875" customWidth="1"/>
    <col min="3340" max="3340" width="8.42578125" customWidth="1"/>
    <col min="3343" max="3343" width="12" bestFit="1" customWidth="1"/>
    <col min="3344" max="3344" width="12.28515625" customWidth="1"/>
    <col min="3588" max="3588" width="13.85546875" bestFit="1" customWidth="1"/>
    <col min="3589" max="3589" width="9.140625" customWidth="1"/>
    <col min="3590" max="3590" width="11" customWidth="1"/>
    <col min="3591" max="3592" width="12.28515625" bestFit="1" customWidth="1"/>
    <col min="3593" max="3593" width="15.28515625" bestFit="1" customWidth="1"/>
    <col min="3594" max="3594" width="9.140625" customWidth="1"/>
    <col min="3595" max="3595" width="17.85546875" customWidth="1"/>
    <col min="3596" max="3596" width="8.42578125" customWidth="1"/>
    <col min="3599" max="3599" width="12" bestFit="1" customWidth="1"/>
    <col min="3600" max="3600" width="12.28515625" customWidth="1"/>
    <col min="3844" max="3844" width="13.85546875" bestFit="1" customWidth="1"/>
    <col min="3845" max="3845" width="9.140625" customWidth="1"/>
    <col min="3846" max="3846" width="11" customWidth="1"/>
    <col min="3847" max="3848" width="12.28515625" bestFit="1" customWidth="1"/>
    <col min="3849" max="3849" width="15.28515625" bestFit="1" customWidth="1"/>
    <col min="3850" max="3850" width="9.140625" customWidth="1"/>
    <col min="3851" max="3851" width="17.85546875" customWidth="1"/>
    <col min="3852" max="3852" width="8.42578125" customWidth="1"/>
    <col min="3855" max="3855" width="12" bestFit="1" customWidth="1"/>
    <col min="3856" max="3856" width="12.28515625" customWidth="1"/>
    <col min="4100" max="4100" width="13.85546875" bestFit="1" customWidth="1"/>
    <col min="4101" max="4101" width="9.140625" customWidth="1"/>
    <col min="4102" max="4102" width="11" customWidth="1"/>
    <col min="4103" max="4104" width="12.28515625" bestFit="1" customWidth="1"/>
    <col min="4105" max="4105" width="15.28515625" bestFit="1" customWidth="1"/>
    <col min="4106" max="4106" width="9.140625" customWidth="1"/>
    <col min="4107" max="4107" width="17.85546875" customWidth="1"/>
    <col min="4108" max="4108" width="8.42578125" customWidth="1"/>
    <col min="4111" max="4111" width="12" bestFit="1" customWidth="1"/>
    <col min="4112" max="4112" width="12.28515625" customWidth="1"/>
    <col min="4356" max="4356" width="13.85546875" bestFit="1" customWidth="1"/>
    <col min="4357" max="4357" width="9.140625" customWidth="1"/>
    <col min="4358" max="4358" width="11" customWidth="1"/>
    <col min="4359" max="4360" width="12.28515625" bestFit="1" customWidth="1"/>
    <col min="4361" max="4361" width="15.28515625" bestFit="1" customWidth="1"/>
    <col min="4362" max="4362" width="9.140625" customWidth="1"/>
    <col min="4363" max="4363" width="17.85546875" customWidth="1"/>
    <col min="4364" max="4364" width="8.42578125" customWidth="1"/>
    <col min="4367" max="4367" width="12" bestFit="1" customWidth="1"/>
    <col min="4368" max="4368" width="12.28515625" customWidth="1"/>
    <col min="4612" max="4612" width="13.85546875" bestFit="1" customWidth="1"/>
    <col min="4613" max="4613" width="9.140625" customWidth="1"/>
    <col min="4614" max="4614" width="11" customWidth="1"/>
    <col min="4615" max="4616" width="12.28515625" bestFit="1" customWidth="1"/>
    <col min="4617" max="4617" width="15.28515625" bestFit="1" customWidth="1"/>
    <col min="4618" max="4618" width="9.140625" customWidth="1"/>
    <col min="4619" max="4619" width="17.85546875" customWidth="1"/>
    <col min="4620" max="4620" width="8.42578125" customWidth="1"/>
    <col min="4623" max="4623" width="12" bestFit="1" customWidth="1"/>
    <col min="4624" max="4624" width="12.28515625" customWidth="1"/>
    <col min="4868" max="4868" width="13.85546875" bestFit="1" customWidth="1"/>
    <col min="4869" max="4869" width="9.140625" customWidth="1"/>
    <col min="4870" max="4870" width="11" customWidth="1"/>
    <col min="4871" max="4872" width="12.28515625" bestFit="1" customWidth="1"/>
    <col min="4873" max="4873" width="15.28515625" bestFit="1" customWidth="1"/>
    <col min="4874" max="4874" width="9.140625" customWidth="1"/>
    <col min="4875" max="4875" width="17.85546875" customWidth="1"/>
    <col min="4876" max="4876" width="8.42578125" customWidth="1"/>
    <col min="4879" max="4879" width="12" bestFit="1" customWidth="1"/>
    <col min="4880" max="4880" width="12.28515625" customWidth="1"/>
    <col min="5124" max="5124" width="13.85546875" bestFit="1" customWidth="1"/>
    <col min="5125" max="5125" width="9.140625" customWidth="1"/>
    <col min="5126" max="5126" width="11" customWidth="1"/>
    <col min="5127" max="5128" width="12.28515625" bestFit="1" customWidth="1"/>
    <col min="5129" max="5129" width="15.28515625" bestFit="1" customWidth="1"/>
    <col min="5130" max="5130" width="9.140625" customWidth="1"/>
    <col min="5131" max="5131" width="17.85546875" customWidth="1"/>
    <col min="5132" max="5132" width="8.42578125" customWidth="1"/>
    <col min="5135" max="5135" width="12" bestFit="1" customWidth="1"/>
    <col min="5136" max="5136" width="12.28515625" customWidth="1"/>
    <col min="5380" max="5380" width="13.85546875" bestFit="1" customWidth="1"/>
    <col min="5381" max="5381" width="9.140625" customWidth="1"/>
    <col min="5382" max="5382" width="11" customWidth="1"/>
    <col min="5383" max="5384" width="12.28515625" bestFit="1" customWidth="1"/>
    <col min="5385" max="5385" width="15.28515625" bestFit="1" customWidth="1"/>
    <col min="5386" max="5386" width="9.140625" customWidth="1"/>
    <col min="5387" max="5387" width="17.85546875" customWidth="1"/>
    <col min="5388" max="5388" width="8.42578125" customWidth="1"/>
    <col min="5391" max="5391" width="12" bestFit="1" customWidth="1"/>
    <col min="5392" max="5392" width="12.28515625" customWidth="1"/>
    <col min="5636" max="5636" width="13.85546875" bestFit="1" customWidth="1"/>
    <col min="5637" max="5637" width="9.140625" customWidth="1"/>
    <col min="5638" max="5638" width="11" customWidth="1"/>
    <col min="5639" max="5640" width="12.28515625" bestFit="1" customWidth="1"/>
    <col min="5641" max="5641" width="15.28515625" bestFit="1" customWidth="1"/>
    <col min="5642" max="5642" width="9.140625" customWidth="1"/>
    <col min="5643" max="5643" width="17.85546875" customWidth="1"/>
    <col min="5644" max="5644" width="8.42578125" customWidth="1"/>
    <col min="5647" max="5647" width="12" bestFit="1" customWidth="1"/>
    <col min="5648" max="5648" width="12.28515625" customWidth="1"/>
    <col min="5892" max="5892" width="13.85546875" bestFit="1" customWidth="1"/>
    <col min="5893" max="5893" width="9.140625" customWidth="1"/>
    <col min="5894" max="5894" width="11" customWidth="1"/>
    <col min="5895" max="5896" width="12.28515625" bestFit="1" customWidth="1"/>
    <col min="5897" max="5897" width="15.28515625" bestFit="1" customWidth="1"/>
    <col min="5898" max="5898" width="9.140625" customWidth="1"/>
    <col min="5899" max="5899" width="17.85546875" customWidth="1"/>
    <col min="5900" max="5900" width="8.42578125" customWidth="1"/>
    <col min="5903" max="5903" width="12" bestFit="1" customWidth="1"/>
    <col min="5904" max="5904" width="12.28515625" customWidth="1"/>
    <col min="6148" max="6148" width="13.85546875" bestFit="1" customWidth="1"/>
    <col min="6149" max="6149" width="9.140625" customWidth="1"/>
    <col min="6150" max="6150" width="11" customWidth="1"/>
    <col min="6151" max="6152" width="12.28515625" bestFit="1" customWidth="1"/>
    <col min="6153" max="6153" width="15.28515625" bestFit="1" customWidth="1"/>
    <col min="6154" max="6154" width="9.140625" customWidth="1"/>
    <col min="6155" max="6155" width="17.85546875" customWidth="1"/>
    <col min="6156" max="6156" width="8.42578125" customWidth="1"/>
    <col min="6159" max="6159" width="12" bestFit="1" customWidth="1"/>
    <col min="6160" max="6160" width="12.28515625" customWidth="1"/>
    <col min="6404" max="6404" width="13.85546875" bestFit="1" customWidth="1"/>
    <col min="6405" max="6405" width="9.140625" customWidth="1"/>
    <col min="6406" max="6406" width="11" customWidth="1"/>
    <col min="6407" max="6408" width="12.28515625" bestFit="1" customWidth="1"/>
    <col min="6409" max="6409" width="15.28515625" bestFit="1" customWidth="1"/>
    <col min="6410" max="6410" width="9.140625" customWidth="1"/>
    <col min="6411" max="6411" width="17.85546875" customWidth="1"/>
    <col min="6412" max="6412" width="8.42578125" customWidth="1"/>
    <col min="6415" max="6415" width="12" bestFit="1" customWidth="1"/>
    <col min="6416" max="6416" width="12.28515625" customWidth="1"/>
    <col min="6660" max="6660" width="13.85546875" bestFit="1" customWidth="1"/>
    <col min="6661" max="6661" width="9.140625" customWidth="1"/>
    <col min="6662" max="6662" width="11" customWidth="1"/>
    <col min="6663" max="6664" width="12.28515625" bestFit="1" customWidth="1"/>
    <col min="6665" max="6665" width="15.28515625" bestFit="1" customWidth="1"/>
    <col min="6666" max="6666" width="9.140625" customWidth="1"/>
    <col min="6667" max="6667" width="17.85546875" customWidth="1"/>
    <col min="6668" max="6668" width="8.42578125" customWidth="1"/>
    <col min="6671" max="6671" width="12" bestFit="1" customWidth="1"/>
    <col min="6672" max="6672" width="12.28515625" customWidth="1"/>
    <col min="6916" max="6916" width="13.85546875" bestFit="1" customWidth="1"/>
    <col min="6917" max="6917" width="9.140625" customWidth="1"/>
    <col min="6918" max="6918" width="11" customWidth="1"/>
    <col min="6919" max="6920" width="12.28515625" bestFit="1" customWidth="1"/>
    <col min="6921" max="6921" width="15.28515625" bestFit="1" customWidth="1"/>
    <col min="6922" max="6922" width="9.140625" customWidth="1"/>
    <col min="6923" max="6923" width="17.85546875" customWidth="1"/>
    <col min="6924" max="6924" width="8.42578125" customWidth="1"/>
    <col min="6927" max="6927" width="12" bestFit="1" customWidth="1"/>
    <col min="6928" max="6928" width="12.28515625" customWidth="1"/>
    <col min="7172" max="7172" width="13.85546875" bestFit="1" customWidth="1"/>
    <col min="7173" max="7173" width="9.140625" customWidth="1"/>
    <col min="7174" max="7174" width="11" customWidth="1"/>
    <col min="7175" max="7176" width="12.28515625" bestFit="1" customWidth="1"/>
    <col min="7177" max="7177" width="15.28515625" bestFit="1" customWidth="1"/>
    <col min="7178" max="7178" width="9.140625" customWidth="1"/>
    <col min="7179" max="7179" width="17.85546875" customWidth="1"/>
    <col min="7180" max="7180" width="8.42578125" customWidth="1"/>
    <col min="7183" max="7183" width="12" bestFit="1" customWidth="1"/>
    <col min="7184" max="7184" width="12.28515625" customWidth="1"/>
    <col min="7428" max="7428" width="13.85546875" bestFit="1" customWidth="1"/>
    <col min="7429" max="7429" width="9.140625" customWidth="1"/>
    <col min="7430" max="7430" width="11" customWidth="1"/>
    <col min="7431" max="7432" width="12.28515625" bestFit="1" customWidth="1"/>
    <col min="7433" max="7433" width="15.28515625" bestFit="1" customWidth="1"/>
    <col min="7434" max="7434" width="9.140625" customWidth="1"/>
    <col min="7435" max="7435" width="17.85546875" customWidth="1"/>
    <col min="7436" max="7436" width="8.42578125" customWidth="1"/>
    <col min="7439" max="7439" width="12" bestFit="1" customWidth="1"/>
    <col min="7440" max="7440" width="12.28515625" customWidth="1"/>
    <col min="7684" max="7684" width="13.85546875" bestFit="1" customWidth="1"/>
    <col min="7685" max="7685" width="9.140625" customWidth="1"/>
    <col min="7686" max="7686" width="11" customWidth="1"/>
    <col min="7687" max="7688" width="12.28515625" bestFit="1" customWidth="1"/>
    <col min="7689" max="7689" width="15.28515625" bestFit="1" customWidth="1"/>
    <col min="7690" max="7690" width="9.140625" customWidth="1"/>
    <col min="7691" max="7691" width="17.85546875" customWidth="1"/>
    <col min="7692" max="7692" width="8.42578125" customWidth="1"/>
    <col min="7695" max="7695" width="12" bestFit="1" customWidth="1"/>
    <col min="7696" max="7696" width="12.28515625" customWidth="1"/>
    <col min="7940" max="7940" width="13.85546875" bestFit="1" customWidth="1"/>
    <col min="7941" max="7941" width="9.140625" customWidth="1"/>
    <col min="7942" max="7942" width="11" customWidth="1"/>
    <col min="7943" max="7944" width="12.28515625" bestFit="1" customWidth="1"/>
    <col min="7945" max="7945" width="15.28515625" bestFit="1" customWidth="1"/>
    <col min="7946" max="7946" width="9.140625" customWidth="1"/>
    <col min="7947" max="7947" width="17.85546875" customWidth="1"/>
    <col min="7948" max="7948" width="8.42578125" customWidth="1"/>
    <col min="7951" max="7951" width="12" bestFit="1" customWidth="1"/>
    <col min="7952" max="7952" width="12.28515625" customWidth="1"/>
    <col min="8196" max="8196" width="13.85546875" bestFit="1" customWidth="1"/>
    <col min="8197" max="8197" width="9.140625" customWidth="1"/>
    <col min="8198" max="8198" width="11" customWidth="1"/>
    <col min="8199" max="8200" width="12.28515625" bestFit="1" customWidth="1"/>
    <col min="8201" max="8201" width="15.28515625" bestFit="1" customWidth="1"/>
    <col min="8202" max="8202" width="9.140625" customWidth="1"/>
    <col min="8203" max="8203" width="17.85546875" customWidth="1"/>
    <col min="8204" max="8204" width="8.42578125" customWidth="1"/>
    <col min="8207" max="8207" width="12" bestFit="1" customWidth="1"/>
    <col min="8208" max="8208" width="12.28515625" customWidth="1"/>
    <col min="8452" max="8452" width="13.85546875" bestFit="1" customWidth="1"/>
    <col min="8453" max="8453" width="9.140625" customWidth="1"/>
    <col min="8454" max="8454" width="11" customWidth="1"/>
    <col min="8455" max="8456" width="12.28515625" bestFit="1" customWidth="1"/>
    <col min="8457" max="8457" width="15.28515625" bestFit="1" customWidth="1"/>
    <col min="8458" max="8458" width="9.140625" customWidth="1"/>
    <col min="8459" max="8459" width="17.85546875" customWidth="1"/>
    <col min="8460" max="8460" width="8.42578125" customWidth="1"/>
    <col min="8463" max="8463" width="12" bestFit="1" customWidth="1"/>
    <col min="8464" max="8464" width="12.28515625" customWidth="1"/>
    <col min="8708" max="8708" width="13.85546875" bestFit="1" customWidth="1"/>
    <col min="8709" max="8709" width="9.140625" customWidth="1"/>
    <col min="8710" max="8710" width="11" customWidth="1"/>
    <col min="8711" max="8712" width="12.28515625" bestFit="1" customWidth="1"/>
    <col min="8713" max="8713" width="15.28515625" bestFit="1" customWidth="1"/>
    <col min="8714" max="8714" width="9.140625" customWidth="1"/>
    <col min="8715" max="8715" width="17.85546875" customWidth="1"/>
    <col min="8716" max="8716" width="8.42578125" customWidth="1"/>
    <col min="8719" max="8719" width="12" bestFit="1" customWidth="1"/>
    <col min="8720" max="8720" width="12.28515625" customWidth="1"/>
    <col min="8964" max="8964" width="13.85546875" bestFit="1" customWidth="1"/>
    <col min="8965" max="8965" width="9.140625" customWidth="1"/>
    <col min="8966" max="8966" width="11" customWidth="1"/>
    <col min="8967" max="8968" width="12.28515625" bestFit="1" customWidth="1"/>
    <col min="8969" max="8969" width="15.28515625" bestFit="1" customWidth="1"/>
    <col min="8970" max="8970" width="9.140625" customWidth="1"/>
    <col min="8971" max="8971" width="17.85546875" customWidth="1"/>
    <col min="8972" max="8972" width="8.42578125" customWidth="1"/>
    <col min="8975" max="8975" width="12" bestFit="1" customWidth="1"/>
    <col min="8976" max="8976" width="12.28515625" customWidth="1"/>
    <col min="9220" max="9220" width="13.85546875" bestFit="1" customWidth="1"/>
    <col min="9221" max="9221" width="9.140625" customWidth="1"/>
    <col min="9222" max="9222" width="11" customWidth="1"/>
    <col min="9223" max="9224" width="12.28515625" bestFit="1" customWidth="1"/>
    <col min="9225" max="9225" width="15.28515625" bestFit="1" customWidth="1"/>
    <col min="9226" max="9226" width="9.140625" customWidth="1"/>
    <col min="9227" max="9227" width="17.85546875" customWidth="1"/>
    <col min="9228" max="9228" width="8.42578125" customWidth="1"/>
    <col min="9231" max="9231" width="12" bestFit="1" customWidth="1"/>
    <col min="9232" max="9232" width="12.28515625" customWidth="1"/>
    <col min="9476" max="9476" width="13.85546875" bestFit="1" customWidth="1"/>
    <col min="9477" max="9477" width="9.140625" customWidth="1"/>
    <col min="9478" max="9478" width="11" customWidth="1"/>
    <col min="9479" max="9480" width="12.28515625" bestFit="1" customWidth="1"/>
    <col min="9481" max="9481" width="15.28515625" bestFit="1" customWidth="1"/>
    <col min="9482" max="9482" width="9.140625" customWidth="1"/>
    <col min="9483" max="9483" width="17.85546875" customWidth="1"/>
    <col min="9484" max="9484" width="8.42578125" customWidth="1"/>
    <col min="9487" max="9487" width="12" bestFit="1" customWidth="1"/>
    <col min="9488" max="9488" width="12.28515625" customWidth="1"/>
    <col min="9732" max="9732" width="13.85546875" bestFit="1" customWidth="1"/>
    <col min="9733" max="9733" width="9.140625" customWidth="1"/>
    <col min="9734" max="9734" width="11" customWidth="1"/>
    <col min="9735" max="9736" width="12.28515625" bestFit="1" customWidth="1"/>
    <col min="9737" max="9737" width="15.28515625" bestFit="1" customWidth="1"/>
    <col min="9738" max="9738" width="9.140625" customWidth="1"/>
    <col min="9739" max="9739" width="17.85546875" customWidth="1"/>
    <col min="9740" max="9740" width="8.42578125" customWidth="1"/>
    <col min="9743" max="9743" width="12" bestFit="1" customWidth="1"/>
    <col min="9744" max="9744" width="12.28515625" customWidth="1"/>
    <col min="9988" max="9988" width="13.85546875" bestFit="1" customWidth="1"/>
    <col min="9989" max="9989" width="9.140625" customWidth="1"/>
    <col min="9990" max="9990" width="11" customWidth="1"/>
    <col min="9991" max="9992" width="12.28515625" bestFit="1" customWidth="1"/>
    <col min="9993" max="9993" width="15.28515625" bestFit="1" customWidth="1"/>
    <col min="9994" max="9994" width="9.140625" customWidth="1"/>
    <col min="9995" max="9995" width="17.85546875" customWidth="1"/>
    <col min="9996" max="9996" width="8.42578125" customWidth="1"/>
    <col min="9999" max="9999" width="12" bestFit="1" customWidth="1"/>
    <col min="10000" max="10000" width="12.28515625" customWidth="1"/>
    <col min="10244" max="10244" width="13.85546875" bestFit="1" customWidth="1"/>
    <col min="10245" max="10245" width="9.140625" customWidth="1"/>
    <col min="10246" max="10246" width="11" customWidth="1"/>
    <col min="10247" max="10248" width="12.28515625" bestFit="1" customWidth="1"/>
    <col min="10249" max="10249" width="15.28515625" bestFit="1" customWidth="1"/>
    <col min="10250" max="10250" width="9.140625" customWidth="1"/>
    <col min="10251" max="10251" width="17.85546875" customWidth="1"/>
    <col min="10252" max="10252" width="8.42578125" customWidth="1"/>
    <col min="10255" max="10255" width="12" bestFit="1" customWidth="1"/>
    <col min="10256" max="10256" width="12.28515625" customWidth="1"/>
    <col min="10500" max="10500" width="13.85546875" bestFit="1" customWidth="1"/>
    <col min="10501" max="10501" width="9.140625" customWidth="1"/>
    <col min="10502" max="10502" width="11" customWidth="1"/>
    <col min="10503" max="10504" width="12.28515625" bestFit="1" customWidth="1"/>
    <col min="10505" max="10505" width="15.28515625" bestFit="1" customWidth="1"/>
    <col min="10506" max="10506" width="9.140625" customWidth="1"/>
    <col min="10507" max="10507" width="17.85546875" customWidth="1"/>
    <col min="10508" max="10508" width="8.42578125" customWidth="1"/>
    <col min="10511" max="10511" width="12" bestFit="1" customWidth="1"/>
    <col min="10512" max="10512" width="12.28515625" customWidth="1"/>
    <col min="10756" max="10756" width="13.85546875" bestFit="1" customWidth="1"/>
    <col min="10757" max="10757" width="9.140625" customWidth="1"/>
    <col min="10758" max="10758" width="11" customWidth="1"/>
    <col min="10759" max="10760" width="12.28515625" bestFit="1" customWidth="1"/>
    <col min="10761" max="10761" width="15.28515625" bestFit="1" customWidth="1"/>
    <col min="10762" max="10762" width="9.140625" customWidth="1"/>
    <col min="10763" max="10763" width="17.85546875" customWidth="1"/>
    <col min="10764" max="10764" width="8.42578125" customWidth="1"/>
    <col min="10767" max="10767" width="12" bestFit="1" customWidth="1"/>
    <col min="10768" max="10768" width="12.28515625" customWidth="1"/>
    <col min="11012" max="11012" width="13.85546875" bestFit="1" customWidth="1"/>
    <col min="11013" max="11013" width="9.140625" customWidth="1"/>
    <col min="11014" max="11014" width="11" customWidth="1"/>
    <col min="11015" max="11016" width="12.28515625" bestFit="1" customWidth="1"/>
    <col min="11017" max="11017" width="15.28515625" bestFit="1" customWidth="1"/>
    <col min="11018" max="11018" width="9.140625" customWidth="1"/>
    <col min="11019" max="11019" width="17.85546875" customWidth="1"/>
    <col min="11020" max="11020" width="8.42578125" customWidth="1"/>
    <col min="11023" max="11023" width="12" bestFit="1" customWidth="1"/>
    <col min="11024" max="11024" width="12.28515625" customWidth="1"/>
    <col min="11268" max="11268" width="13.85546875" bestFit="1" customWidth="1"/>
    <col min="11269" max="11269" width="9.140625" customWidth="1"/>
    <col min="11270" max="11270" width="11" customWidth="1"/>
    <col min="11271" max="11272" width="12.28515625" bestFit="1" customWidth="1"/>
    <col min="11273" max="11273" width="15.28515625" bestFit="1" customWidth="1"/>
    <col min="11274" max="11274" width="9.140625" customWidth="1"/>
    <col min="11275" max="11275" width="17.85546875" customWidth="1"/>
    <col min="11276" max="11276" width="8.42578125" customWidth="1"/>
    <col min="11279" max="11279" width="12" bestFit="1" customWidth="1"/>
    <col min="11280" max="11280" width="12.28515625" customWidth="1"/>
    <col min="11524" max="11524" width="13.85546875" bestFit="1" customWidth="1"/>
    <col min="11525" max="11525" width="9.140625" customWidth="1"/>
    <col min="11526" max="11526" width="11" customWidth="1"/>
    <col min="11527" max="11528" width="12.28515625" bestFit="1" customWidth="1"/>
    <col min="11529" max="11529" width="15.28515625" bestFit="1" customWidth="1"/>
    <col min="11530" max="11530" width="9.140625" customWidth="1"/>
    <col min="11531" max="11531" width="17.85546875" customWidth="1"/>
    <col min="11532" max="11532" width="8.42578125" customWidth="1"/>
    <col min="11535" max="11535" width="12" bestFit="1" customWidth="1"/>
    <col min="11536" max="11536" width="12.28515625" customWidth="1"/>
    <col min="11780" max="11780" width="13.85546875" bestFit="1" customWidth="1"/>
    <col min="11781" max="11781" width="9.140625" customWidth="1"/>
    <col min="11782" max="11782" width="11" customWidth="1"/>
    <col min="11783" max="11784" width="12.28515625" bestFit="1" customWidth="1"/>
    <col min="11785" max="11785" width="15.28515625" bestFit="1" customWidth="1"/>
    <col min="11786" max="11786" width="9.140625" customWidth="1"/>
    <col min="11787" max="11787" width="17.85546875" customWidth="1"/>
    <col min="11788" max="11788" width="8.42578125" customWidth="1"/>
    <col min="11791" max="11791" width="12" bestFit="1" customWidth="1"/>
    <col min="11792" max="11792" width="12.28515625" customWidth="1"/>
    <col min="12036" max="12036" width="13.85546875" bestFit="1" customWidth="1"/>
    <col min="12037" max="12037" width="9.140625" customWidth="1"/>
    <col min="12038" max="12038" width="11" customWidth="1"/>
    <col min="12039" max="12040" width="12.28515625" bestFit="1" customWidth="1"/>
    <col min="12041" max="12041" width="15.28515625" bestFit="1" customWidth="1"/>
    <col min="12042" max="12042" width="9.140625" customWidth="1"/>
    <col min="12043" max="12043" width="17.85546875" customWidth="1"/>
    <col min="12044" max="12044" width="8.42578125" customWidth="1"/>
    <col min="12047" max="12047" width="12" bestFit="1" customWidth="1"/>
    <col min="12048" max="12048" width="12.28515625" customWidth="1"/>
    <col min="12292" max="12292" width="13.85546875" bestFit="1" customWidth="1"/>
    <col min="12293" max="12293" width="9.140625" customWidth="1"/>
    <col min="12294" max="12294" width="11" customWidth="1"/>
    <col min="12295" max="12296" width="12.28515625" bestFit="1" customWidth="1"/>
    <col min="12297" max="12297" width="15.28515625" bestFit="1" customWidth="1"/>
    <col min="12298" max="12298" width="9.140625" customWidth="1"/>
    <col min="12299" max="12299" width="17.85546875" customWidth="1"/>
    <col min="12300" max="12300" width="8.42578125" customWidth="1"/>
    <col min="12303" max="12303" width="12" bestFit="1" customWidth="1"/>
    <col min="12304" max="12304" width="12.28515625" customWidth="1"/>
    <col min="12548" max="12548" width="13.85546875" bestFit="1" customWidth="1"/>
    <col min="12549" max="12549" width="9.140625" customWidth="1"/>
    <col min="12550" max="12550" width="11" customWidth="1"/>
    <col min="12551" max="12552" width="12.28515625" bestFit="1" customWidth="1"/>
    <col min="12553" max="12553" width="15.28515625" bestFit="1" customWidth="1"/>
    <col min="12554" max="12554" width="9.140625" customWidth="1"/>
    <col min="12555" max="12555" width="17.85546875" customWidth="1"/>
    <col min="12556" max="12556" width="8.42578125" customWidth="1"/>
    <col min="12559" max="12559" width="12" bestFit="1" customWidth="1"/>
    <col min="12560" max="12560" width="12.28515625" customWidth="1"/>
    <col min="12804" max="12804" width="13.85546875" bestFit="1" customWidth="1"/>
    <col min="12805" max="12805" width="9.140625" customWidth="1"/>
    <col min="12806" max="12806" width="11" customWidth="1"/>
    <col min="12807" max="12808" width="12.28515625" bestFit="1" customWidth="1"/>
    <col min="12809" max="12809" width="15.28515625" bestFit="1" customWidth="1"/>
    <col min="12810" max="12810" width="9.140625" customWidth="1"/>
    <col min="12811" max="12811" width="17.85546875" customWidth="1"/>
    <col min="12812" max="12812" width="8.42578125" customWidth="1"/>
    <col min="12815" max="12815" width="12" bestFit="1" customWidth="1"/>
    <col min="12816" max="12816" width="12.28515625" customWidth="1"/>
    <col min="13060" max="13060" width="13.85546875" bestFit="1" customWidth="1"/>
    <col min="13061" max="13061" width="9.140625" customWidth="1"/>
    <col min="13062" max="13062" width="11" customWidth="1"/>
    <col min="13063" max="13064" width="12.28515625" bestFit="1" customWidth="1"/>
    <col min="13065" max="13065" width="15.28515625" bestFit="1" customWidth="1"/>
    <col min="13066" max="13066" width="9.140625" customWidth="1"/>
    <col min="13067" max="13067" width="17.85546875" customWidth="1"/>
    <col min="13068" max="13068" width="8.42578125" customWidth="1"/>
    <col min="13071" max="13071" width="12" bestFit="1" customWidth="1"/>
    <col min="13072" max="13072" width="12.28515625" customWidth="1"/>
    <col min="13316" max="13316" width="13.85546875" bestFit="1" customWidth="1"/>
    <col min="13317" max="13317" width="9.140625" customWidth="1"/>
    <col min="13318" max="13318" width="11" customWidth="1"/>
    <col min="13319" max="13320" width="12.28515625" bestFit="1" customWidth="1"/>
    <col min="13321" max="13321" width="15.28515625" bestFit="1" customWidth="1"/>
    <col min="13322" max="13322" width="9.140625" customWidth="1"/>
    <col min="13323" max="13323" width="17.85546875" customWidth="1"/>
    <col min="13324" max="13324" width="8.42578125" customWidth="1"/>
    <col min="13327" max="13327" width="12" bestFit="1" customWidth="1"/>
    <col min="13328" max="13328" width="12.28515625" customWidth="1"/>
    <col min="13572" max="13572" width="13.85546875" bestFit="1" customWidth="1"/>
    <col min="13573" max="13573" width="9.140625" customWidth="1"/>
    <col min="13574" max="13574" width="11" customWidth="1"/>
    <col min="13575" max="13576" width="12.28515625" bestFit="1" customWidth="1"/>
    <col min="13577" max="13577" width="15.28515625" bestFit="1" customWidth="1"/>
    <col min="13578" max="13578" width="9.140625" customWidth="1"/>
    <col min="13579" max="13579" width="17.85546875" customWidth="1"/>
    <col min="13580" max="13580" width="8.42578125" customWidth="1"/>
    <col min="13583" max="13583" width="12" bestFit="1" customWidth="1"/>
    <col min="13584" max="13584" width="12.28515625" customWidth="1"/>
    <col min="13828" max="13828" width="13.85546875" bestFit="1" customWidth="1"/>
    <col min="13829" max="13829" width="9.140625" customWidth="1"/>
    <col min="13830" max="13830" width="11" customWidth="1"/>
    <col min="13831" max="13832" width="12.28515625" bestFit="1" customWidth="1"/>
    <col min="13833" max="13833" width="15.28515625" bestFit="1" customWidth="1"/>
    <col min="13834" max="13834" width="9.140625" customWidth="1"/>
    <col min="13835" max="13835" width="17.85546875" customWidth="1"/>
    <col min="13836" max="13836" width="8.42578125" customWidth="1"/>
    <col min="13839" max="13839" width="12" bestFit="1" customWidth="1"/>
    <col min="13840" max="13840" width="12.28515625" customWidth="1"/>
    <col min="14084" max="14084" width="13.85546875" bestFit="1" customWidth="1"/>
    <col min="14085" max="14085" width="9.140625" customWidth="1"/>
    <col min="14086" max="14086" width="11" customWidth="1"/>
    <col min="14087" max="14088" width="12.28515625" bestFit="1" customWidth="1"/>
    <col min="14089" max="14089" width="15.28515625" bestFit="1" customWidth="1"/>
    <col min="14090" max="14090" width="9.140625" customWidth="1"/>
    <col min="14091" max="14091" width="17.85546875" customWidth="1"/>
    <col min="14092" max="14092" width="8.42578125" customWidth="1"/>
    <col min="14095" max="14095" width="12" bestFit="1" customWidth="1"/>
    <col min="14096" max="14096" width="12.28515625" customWidth="1"/>
    <col min="14340" max="14340" width="13.85546875" bestFit="1" customWidth="1"/>
    <col min="14341" max="14341" width="9.140625" customWidth="1"/>
    <col min="14342" max="14342" width="11" customWidth="1"/>
    <col min="14343" max="14344" width="12.28515625" bestFit="1" customWidth="1"/>
    <col min="14345" max="14345" width="15.28515625" bestFit="1" customWidth="1"/>
    <col min="14346" max="14346" width="9.140625" customWidth="1"/>
    <col min="14347" max="14347" width="17.85546875" customWidth="1"/>
    <col min="14348" max="14348" width="8.42578125" customWidth="1"/>
    <col min="14351" max="14351" width="12" bestFit="1" customWidth="1"/>
    <col min="14352" max="14352" width="12.28515625" customWidth="1"/>
    <col min="14596" max="14596" width="13.85546875" bestFit="1" customWidth="1"/>
    <col min="14597" max="14597" width="9.140625" customWidth="1"/>
    <col min="14598" max="14598" width="11" customWidth="1"/>
    <col min="14599" max="14600" width="12.28515625" bestFit="1" customWidth="1"/>
    <col min="14601" max="14601" width="15.28515625" bestFit="1" customWidth="1"/>
    <col min="14602" max="14602" width="9.140625" customWidth="1"/>
    <col min="14603" max="14603" width="17.85546875" customWidth="1"/>
    <col min="14604" max="14604" width="8.42578125" customWidth="1"/>
    <col min="14607" max="14607" width="12" bestFit="1" customWidth="1"/>
    <col min="14608" max="14608" width="12.28515625" customWidth="1"/>
    <col min="14852" max="14852" width="13.85546875" bestFit="1" customWidth="1"/>
    <col min="14853" max="14853" width="9.140625" customWidth="1"/>
    <col min="14854" max="14854" width="11" customWidth="1"/>
    <col min="14855" max="14856" width="12.28515625" bestFit="1" customWidth="1"/>
    <col min="14857" max="14857" width="15.28515625" bestFit="1" customWidth="1"/>
    <col min="14858" max="14858" width="9.140625" customWidth="1"/>
    <col min="14859" max="14859" width="17.85546875" customWidth="1"/>
    <col min="14860" max="14860" width="8.42578125" customWidth="1"/>
    <col min="14863" max="14863" width="12" bestFit="1" customWidth="1"/>
    <col min="14864" max="14864" width="12.28515625" customWidth="1"/>
    <col min="15108" max="15108" width="13.85546875" bestFit="1" customWidth="1"/>
    <col min="15109" max="15109" width="9.140625" customWidth="1"/>
    <col min="15110" max="15110" width="11" customWidth="1"/>
    <col min="15111" max="15112" width="12.28515625" bestFit="1" customWidth="1"/>
    <col min="15113" max="15113" width="15.28515625" bestFit="1" customWidth="1"/>
    <col min="15114" max="15114" width="9.140625" customWidth="1"/>
    <col min="15115" max="15115" width="17.85546875" customWidth="1"/>
    <col min="15116" max="15116" width="8.42578125" customWidth="1"/>
    <col min="15119" max="15119" width="12" bestFit="1" customWidth="1"/>
    <col min="15120" max="15120" width="12.28515625" customWidth="1"/>
    <col min="15364" max="15364" width="13.85546875" bestFit="1" customWidth="1"/>
    <col min="15365" max="15365" width="9.140625" customWidth="1"/>
    <col min="15366" max="15366" width="11" customWidth="1"/>
    <col min="15367" max="15368" width="12.28515625" bestFit="1" customWidth="1"/>
    <col min="15369" max="15369" width="15.28515625" bestFit="1" customWidth="1"/>
    <col min="15370" max="15370" width="9.140625" customWidth="1"/>
    <col min="15371" max="15371" width="17.85546875" customWidth="1"/>
    <col min="15372" max="15372" width="8.42578125" customWidth="1"/>
    <col min="15375" max="15375" width="12" bestFit="1" customWidth="1"/>
    <col min="15376" max="15376" width="12.28515625" customWidth="1"/>
    <col min="15620" max="15620" width="13.85546875" bestFit="1" customWidth="1"/>
    <col min="15621" max="15621" width="9.140625" customWidth="1"/>
    <col min="15622" max="15622" width="11" customWidth="1"/>
    <col min="15623" max="15624" width="12.28515625" bestFit="1" customWidth="1"/>
    <col min="15625" max="15625" width="15.28515625" bestFit="1" customWidth="1"/>
    <col min="15626" max="15626" width="9.140625" customWidth="1"/>
    <col min="15627" max="15627" width="17.85546875" customWidth="1"/>
    <col min="15628" max="15628" width="8.42578125" customWidth="1"/>
    <col min="15631" max="15631" width="12" bestFit="1" customWidth="1"/>
    <col min="15632" max="15632" width="12.28515625" customWidth="1"/>
    <col min="15876" max="15876" width="13.85546875" bestFit="1" customWidth="1"/>
    <col min="15877" max="15877" width="9.140625" customWidth="1"/>
    <col min="15878" max="15878" width="11" customWidth="1"/>
    <col min="15879" max="15880" width="12.28515625" bestFit="1" customWidth="1"/>
    <col min="15881" max="15881" width="15.28515625" bestFit="1" customWidth="1"/>
    <col min="15882" max="15882" width="9.140625" customWidth="1"/>
    <col min="15883" max="15883" width="17.85546875" customWidth="1"/>
    <col min="15884" max="15884" width="8.42578125" customWidth="1"/>
    <col min="15887" max="15887" width="12" bestFit="1" customWidth="1"/>
    <col min="15888" max="15888" width="12.28515625" customWidth="1"/>
    <col min="16132" max="16132" width="13.85546875" bestFit="1" customWidth="1"/>
    <col min="16133" max="16133" width="9.140625" customWidth="1"/>
    <col min="16134" max="16134" width="11" customWidth="1"/>
    <col min="16135" max="16136" width="12.28515625" bestFit="1" customWidth="1"/>
    <col min="16137" max="16137" width="15.28515625" bestFit="1" customWidth="1"/>
    <col min="16138" max="16138" width="9.140625" customWidth="1"/>
    <col min="16139" max="16139" width="17.85546875" customWidth="1"/>
    <col min="16140" max="16140" width="8.42578125" customWidth="1"/>
    <col min="16143" max="16143" width="12" bestFit="1" customWidth="1"/>
    <col min="16144" max="16144" width="12.28515625" customWidth="1"/>
  </cols>
  <sheetData>
    <row r="1" spans="1:17" x14ac:dyDescent="0.25">
      <c r="A1" s="4" t="s">
        <v>12</v>
      </c>
    </row>
    <row r="2" spans="1:17" x14ac:dyDescent="0.25">
      <c r="A2" s="4" t="s">
        <v>13</v>
      </c>
      <c r="M2" s="7" t="s">
        <v>43</v>
      </c>
    </row>
    <row r="3" spans="1:17" x14ac:dyDescent="0.25">
      <c r="A3" s="6" t="s">
        <v>14</v>
      </c>
      <c r="M3">
        <v>0.91</v>
      </c>
      <c r="N3" t="s">
        <v>44</v>
      </c>
    </row>
    <row r="4" spans="1:17" x14ac:dyDescent="0.25">
      <c r="A4" s="6"/>
      <c r="G4" s="4"/>
      <c r="H4" s="4" t="s">
        <v>15</v>
      </c>
      <c r="M4">
        <v>0.49299999999999999</v>
      </c>
      <c r="N4" t="s">
        <v>45</v>
      </c>
    </row>
    <row r="5" spans="1:17" x14ac:dyDescent="0.25">
      <c r="A5" t="s">
        <v>16</v>
      </c>
      <c r="M5" s="15" t="s">
        <v>40</v>
      </c>
    </row>
    <row r="6" spans="1:17" x14ac:dyDescent="0.25">
      <c r="B6" t="s">
        <v>37</v>
      </c>
      <c r="E6" t="s">
        <v>38</v>
      </c>
      <c r="M6" s="15" t="s">
        <v>46</v>
      </c>
      <c r="N6" s="7"/>
      <c r="O6" s="7"/>
    </row>
    <row r="7" spans="1:17" x14ac:dyDescent="0.25">
      <c r="B7" s="8" t="s">
        <v>17</v>
      </c>
      <c r="C7" t="s">
        <v>18</v>
      </c>
      <c r="D7" t="s">
        <v>35</v>
      </c>
      <c r="E7" s="8" t="s">
        <v>36</v>
      </c>
      <c r="F7" s="4" t="s">
        <v>47</v>
      </c>
      <c r="G7" s="4" t="s">
        <v>41</v>
      </c>
      <c r="H7" s="4" t="s">
        <v>42</v>
      </c>
      <c r="I7" t="s">
        <v>53</v>
      </c>
      <c r="J7" t="s">
        <v>56</v>
      </c>
      <c r="K7" t="s">
        <v>20</v>
      </c>
      <c r="M7" s="4" t="s">
        <v>19</v>
      </c>
      <c r="N7" s="8" t="s">
        <v>21</v>
      </c>
      <c r="O7" s="8" t="s">
        <v>22</v>
      </c>
      <c r="P7" s="8" t="s">
        <v>23</v>
      </c>
      <c r="Q7" s="8" t="s">
        <v>24</v>
      </c>
    </row>
    <row r="8" spans="1:17" x14ac:dyDescent="0.25">
      <c r="B8" s="9">
        <v>10</v>
      </c>
      <c r="C8">
        <f t="shared" ref="C8:C19" si="0">LOG10(B8)</f>
        <v>1</v>
      </c>
      <c r="D8" s="2">
        <f>LN(B8)</f>
        <v>2.3025850929940459</v>
      </c>
      <c r="E8" s="9">
        <v>4</v>
      </c>
      <c r="F8" s="9">
        <f>ROUND(10^M8,0)</f>
        <v>3</v>
      </c>
      <c r="G8" s="9">
        <f t="shared" ref="G8:G19" si="1">F8-E8</f>
        <v>-1</v>
      </c>
      <c r="H8" s="16">
        <f t="shared" ref="H8:H13" si="2">G8/F8</f>
        <v>-0.33333333333333331</v>
      </c>
      <c r="I8" s="10">
        <f t="shared" ref="I8:I19" si="3">E8/B8</f>
        <v>0.4</v>
      </c>
      <c r="J8" s="2">
        <f>LN(E8)</f>
        <v>1.3862943611198906</v>
      </c>
      <c r="K8" s="2">
        <f t="shared" ref="K8:K19" si="4">LOG(E8)</f>
        <v>0.6020599913279624</v>
      </c>
      <c r="L8" s="2"/>
      <c r="M8" s="1">
        <f t="shared" ref="M8:M13" si="5">$M$3*C8-$M$4</f>
        <v>0.41700000000000004</v>
      </c>
      <c r="N8">
        <v>4</v>
      </c>
      <c r="O8">
        <v>7</v>
      </c>
      <c r="P8">
        <v>11</v>
      </c>
      <c r="Q8">
        <f t="shared" ref="Q8:Q13" si="6">P8-O8</f>
        <v>4</v>
      </c>
    </row>
    <row r="9" spans="1:17" x14ac:dyDescent="0.25">
      <c r="B9" s="9">
        <v>100</v>
      </c>
      <c r="C9">
        <f t="shared" si="0"/>
        <v>2</v>
      </c>
      <c r="D9" s="2">
        <f t="shared" ref="D9:D19" si="7">LN(B9)</f>
        <v>4.6051701859880918</v>
      </c>
      <c r="E9" s="9">
        <v>25</v>
      </c>
      <c r="F9" s="9">
        <f t="shared" ref="F9:F19" si="8">ROUND(10^M9,0)</f>
        <v>21</v>
      </c>
      <c r="G9" s="9">
        <f t="shared" si="1"/>
        <v>-4</v>
      </c>
      <c r="H9" s="16">
        <f t="shared" si="2"/>
        <v>-0.19047619047619047</v>
      </c>
      <c r="I9" s="10">
        <f t="shared" si="3"/>
        <v>0.25</v>
      </c>
      <c r="J9" s="2">
        <f t="shared" ref="J9:J19" si="9">LN(E9)</f>
        <v>3.2188758248682006</v>
      </c>
      <c r="K9" s="2">
        <f t="shared" si="4"/>
        <v>1.3979400086720377</v>
      </c>
      <c r="L9" s="2"/>
      <c r="M9" s="1">
        <f t="shared" si="5"/>
        <v>1.327</v>
      </c>
      <c r="N9">
        <v>8</v>
      </c>
      <c r="O9">
        <v>89</v>
      </c>
      <c r="P9">
        <v>97</v>
      </c>
      <c r="Q9">
        <f t="shared" si="6"/>
        <v>8</v>
      </c>
    </row>
    <row r="10" spans="1:17" x14ac:dyDescent="0.25">
      <c r="B10" s="9">
        <v>1000</v>
      </c>
      <c r="C10">
        <f t="shared" si="0"/>
        <v>3</v>
      </c>
      <c r="D10" s="2">
        <f t="shared" si="7"/>
        <v>6.9077552789821368</v>
      </c>
      <c r="E10" s="9">
        <v>168</v>
      </c>
      <c r="F10" s="9">
        <f t="shared" si="8"/>
        <v>173</v>
      </c>
      <c r="G10" s="9">
        <f t="shared" si="1"/>
        <v>5</v>
      </c>
      <c r="H10" s="16">
        <f t="shared" si="2"/>
        <v>2.8901734104046242E-2</v>
      </c>
      <c r="I10" s="10">
        <f t="shared" si="3"/>
        <v>0.16800000000000001</v>
      </c>
      <c r="J10" s="2">
        <f t="shared" si="9"/>
        <v>5.1239639794032588</v>
      </c>
      <c r="K10" s="2">
        <f t="shared" si="4"/>
        <v>2.2253092817258628</v>
      </c>
      <c r="L10" s="2">
        <f>K10</f>
        <v>2.2253092817258628</v>
      </c>
      <c r="M10" s="1">
        <f t="shared" si="5"/>
        <v>2.2370000000000001</v>
      </c>
      <c r="N10">
        <v>20</v>
      </c>
      <c r="O10">
        <v>887</v>
      </c>
      <c r="P10">
        <v>907</v>
      </c>
      <c r="Q10">
        <f t="shared" si="6"/>
        <v>20</v>
      </c>
    </row>
    <row r="11" spans="1:17" x14ac:dyDescent="0.25">
      <c r="B11" s="9">
        <v>10000</v>
      </c>
      <c r="C11">
        <f t="shared" si="0"/>
        <v>4</v>
      </c>
      <c r="D11" s="2">
        <f t="shared" si="7"/>
        <v>9.2103403719761836</v>
      </c>
      <c r="E11" s="9">
        <v>1229</v>
      </c>
      <c r="F11" s="9">
        <f t="shared" si="8"/>
        <v>1403</v>
      </c>
      <c r="G11" s="9">
        <f t="shared" si="1"/>
        <v>174</v>
      </c>
      <c r="H11" s="16">
        <f t="shared" si="2"/>
        <v>0.1240199572344975</v>
      </c>
      <c r="I11" s="10">
        <f t="shared" si="3"/>
        <v>0.1229</v>
      </c>
      <c r="J11" s="2">
        <f t="shared" si="9"/>
        <v>7.1139561095660344</v>
      </c>
      <c r="K11" s="2">
        <f t="shared" si="4"/>
        <v>3.0895518828864539</v>
      </c>
      <c r="L11" s="2">
        <f>K11</f>
        <v>3.0895518828864539</v>
      </c>
      <c r="M11" s="1">
        <f t="shared" si="5"/>
        <v>3.1470000000000002</v>
      </c>
      <c r="N11">
        <v>36</v>
      </c>
      <c r="O11" s="11">
        <v>9551</v>
      </c>
      <c r="P11" s="11">
        <v>9587</v>
      </c>
      <c r="Q11">
        <f t="shared" si="6"/>
        <v>36</v>
      </c>
    </row>
    <row r="12" spans="1:17" x14ac:dyDescent="0.25">
      <c r="B12" s="9">
        <v>100000</v>
      </c>
      <c r="C12">
        <f t="shared" si="0"/>
        <v>5</v>
      </c>
      <c r="D12" s="2">
        <f t="shared" si="7"/>
        <v>11.512925464970229</v>
      </c>
      <c r="E12" s="9">
        <v>9592</v>
      </c>
      <c r="F12" s="9">
        <f t="shared" si="8"/>
        <v>11402</v>
      </c>
      <c r="G12" s="9">
        <f t="shared" si="1"/>
        <v>1810</v>
      </c>
      <c r="H12" s="16">
        <f t="shared" si="2"/>
        <v>0.15874407998596737</v>
      </c>
      <c r="I12" s="10">
        <f t="shared" si="3"/>
        <v>9.5920000000000005E-2</v>
      </c>
      <c r="J12" s="2">
        <f t="shared" si="9"/>
        <v>9.1686846967073503</v>
      </c>
      <c r="K12" s="2">
        <f t="shared" si="4"/>
        <v>3.9819091700907925</v>
      </c>
      <c r="L12" s="2">
        <f>K12</f>
        <v>3.9819091700907925</v>
      </c>
      <c r="M12" s="1">
        <f t="shared" si="5"/>
        <v>4.0569999999999995</v>
      </c>
      <c r="N12">
        <v>72</v>
      </c>
      <c r="O12" s="11">
        <v>31397</v>
      </c>
      <c r="P12" s="11">
        <v>31469</v>
      </c>
      <c r="Q12">
        <f t="shared" si="6"/>
        <v>72</v>
      </c>
    </row>
    <row r="13" spans="1:17" x14ac:dyDescent="0.25">
      <c r="B13" s="9">
        <v>1000000</v>
      </c>
      <c r="C13">
        <f t="shared" si="0"/>
        <v>6</v>
      </c>
      <c r="D13" s="2">
        <f t="shared" si="7"/>
        <v>13.815510557964274</v>
      </c>
      <c r="E13" s="9">
        <v>78498</v>
      </c>
      <c r="F13" s="9">
        <f t="shared" si="8"/>
        <v>92683</v>
      </c>
      <c r="G13" s="9">
        <f t="shared" si="1"/>
        <v>14185</v>
      </c>
      <c r="H13" s="16">
        <f t="shared" si="2"/>
        <v>0.15304856338271311</v>
      </c>
      <c r="I13" s="10">
        <f t="shared" si="3"/>
        <v>7.8497999999999998E-2</v>
      </c>
      <c r="J13" s="2">
        <f t="shared" si="9"/>
        <v>11.270828425738932</v>
      </c>
      <c r="K13" s="2">
        <f t="shared" si="4"/>
        <v>4.8948585917767327</v>
      </c>
      <c r="L13" s="2">
        <f>K13</f>
        <v>4.8948585917767327</v>
      </c>
      <c r="M13" s="1">
        <f t="shared" si="5"/>
        <v>4.9669999999999996</v>
      </c>
      <c r="N13">
        <v>114</v>
      </c>
      <c r="O13" s="11">
        <v>492113</v>
      </c>
      <c r="P13" s="11">
        <v>492227</v>
      </c>
      <c r="Q13">
        <f t="shared" si="6"/>
        <v>114</v>
      </c>
    </row>
    <row r="14" spans="1:17" outlineLevel="1" x14ac:dyDescent="0.25">
      <c r="A14" t="s">
        <v>25</v>
      </c>
      <c r="B14" s="9">
        <v>2000000</v>
      </c>
      <c r="C14">
        <f t="shared" si="0"/>
        <v>6.3010299956639813</v>
      </c>
      <c r="D14" s="2">
        <f t="shared" si="7"/>
        <v>14.508657738524219</v>
      </c>
      <c r="E14" s="9">
        <v>148933</v>
      </c>
      <c r="F14" s="9">
        <f t="shared" si="8"/>
        <v>1</v>
      </c>
      <c r="G14" s="9">
        <f t="shared" si="1"/>
        <v>-148932</v>
      </c>
      <c r="H14" s="16"/>
      <c r="I14" s="10">
        <f t="shared" si="3"/>
        <v>7.4466500000000005E-2</v>
      </c>
      <c r="J14" s="2">
        <f t="shared" si="9"/>
        <v>11.911251819368699</v>
      </c>
      <c r="K14" s="2">
        <f t="shared" si="4"/>
        <v>5.1729909377118952</v>
      </c>
      <c r="L14" s="2"/>
    </row>
    <row r="15" spans="1:17" outlineLevel="1" x14ac:dyDescent="0.25">
      <c r="A15" t="s">
        <v>25</v>
      </c>
      <c r="B15" s="9">
        <v>4000000</v>
      </c>
      <c r="C15">
        <f t="shared" si="0"/>
        <v>6.6020599913279625</v>
      </c>
      <c r="D15" s="2">
        <f t="shared" si="7"/>
        <v>15.201804919084164</v>
      </c>
      <c r="E15" s="9">
        <v>283146</v>
      </c>
      <c r="F15" s="9">
        <f t="shared" si="8"/>
        <v>1</v>
      </c>
      <c r="G15" s="9">
        <f t="shared" si="1"/>
        <v>-283145</v>
      </c>
      <c r="H15" s="16"/>
      <c r="I15" s="10">
        <f t="shared" si="3"/>
        <v>7.0786500000000002E-2</v>
      </c>
      <c r="J15" s="2">
        <f t="shared" si="9"/>
        <v>12.553717944654245</v>
      </c>
      <c r="K15" s="2">
        <f t="shared" si="4"/>
        <v>5.4520104307331705</v>
      </c>
      <c r="L15" s="2"/>
    </row>
    <row r="16" spans="1:17" x14ac:dyDescent="0.25">
      <c r="A16" t="s">
        <v>26</v>
      </c>
      <c r="B16" s="11">
        <v>10000000</v>
      </c>
      <c r="C16">
        <f t="shared" si="0"/>
        <v>7</v>
      </c>
      <c r="D16" s="2">
        <f t="shared" si="7"/>
        <v>16.11809565095832</v>
      </c>
      <c r="E16" s="12">
        <v>664579</v>
      </c>
      <c r="F16" s="9">
        <f t="shared" si="8"/>
        <v>753356</v>
      </c>
      <c r="G16" s="9">
        <f t="shared" si="1"/>
        <v>88777</v>
      </c>
      <c r="H16" s="16">
        <f>G16/F16</f>
        <v>0.1178420295318548</v>
      </c>
      <c r="I16" s="10">
        <f t="shared" si="3"/>
        <v>6.64579E-2</v>
      </c>
      <c r="J16" s="2">
        <f t="shared" si="9"/>
        <v>13.406909036449749</v>
      </c>
      <c r="K16" s="2">
        <f t="shared" si="4"/>
        <v>5.822546613908969</v>
      </c>
      <c r="L16" s="2">
        <f>K16</f>
        <v>5.822546613908969</v>
      </c>
      <c r="M16" s="1">
        <f>$M$3*C16-$M$4</f>
        <v>5.8769999999999998</v>
      </c>
      <c r="N16">
        <v>154</v>
      </c>
      <c r="O16" s="11">
        <v>4652353</v>
      </c>
      <c r="P16" s="11">
        <v>4652507</v>
      </c>
      <c r="Q16">
        <f>P16-O16</f>
        <v>154</v>
      </c>
    </row>
    <row r="17" spans="2:23" x14ac:dyDescent="0.25">
      <c r="B17" s="11">
        <v>12000000</v>
      </c>
      <c r="C17">
        <f t="shared" si="0"/>
        <v>7.0791812460476251</v>
      </c>
      <c r="D17" s="2">
        <f t="shared" si="7"/>
        <v>16.300417207752275</v>
      </c>
      <c r="E17" s="9">
        <v>788060</v>
      </c>
      <c r="F17" s="9">
        <f t="shared" si="8"/>
        <v>889314</v>
      </c>
      <c r="G17" s="9">
        <f t="shared" si="1"/>
        <v>101254</v>
      </c>
      <c r="H17" s="16">
        <f>G17/F17</f>
        <v>0.11385629822537371</v>
      </c>
      <c r="I17" s="10">
        <f t="shared" si="3"/>
        <v>6.567166666666667E-2</v>
      </c>
      <c r="J17" s="2">
        <f t="shared" si="9"/>
        <v>13.577329508073332</v>
      </c>
      <c r="K17" s="2">
        <f t="shared" si="4"/>
        <v>5.8965592843384407</v>
      </c>
      <c r="L17" s="2"/>
      <c r="M17" s="1">
        <f>$M$3*C17-$M$4</f>
        <v>5.9490549339033389</v>
      </c>
    </row>
    <row r="18" spans="2:23" x14ac:dyDescent="0.25">
      <c r="B18" s="11">
        <v>100000000</v>
      </c>
      <c r="C18">
        <f t="shared" si="0"/>
        <v>8</v>
      </c>
      <c r="D18" s="2">
        <f t="shared" si="7"/>
        <v>18.420680743952367</v>
      </c>
      <c r="E18" s="13">
        <v>5761455</v>
      </c>
      <c r="F18" s="9">
        <f t="shared" si="8"/>
        <v>6123504</v>
      </c>
      <c r="G18" s="9">
        <f t="shared" si="1"/>
        <v>362049</v>
      </c>
      <c r="H18" s="16">
        <f>G18/F18</f>
        <v>5.9124481669318746E-2</v>
      </c>
      <c r="I18" s="10">
        <f t="shared" si="3"/>
        <v>5.761455E-2</v>
      </c>
      <c r="J18" s="2">
        <f t="shared" si="9"/>
        <v>15.56670060493968</v>
      </c>
      <c r="K18" s="2">
        <f t="shared" si="4"/>
        <v>6.7605321741653155</v>
      </c>
      <c r="M18" s="1">
        <f>$M$3*C18-$M$4</f>
        <v>6.7869999999999999</v>
      </c>
      <c r="N18">
        <v>220</v>
      </c>
      <c r="O18" s="11">
        <v>47326693</v>
      </c>
      <c r="P18" s="11">
        <v>47326913</v>
      </c>
      <c r="Q18">
        <f>P18-O18</f>
        <v>220</v>
      </c>
    </row>
    <row r="19" spans="2:23" x14ac:dyDescent="0.25">
      <c r="B19" s="11">
        <v>1000000000</v>
      </c>
      <c r="C19">
        <f t="shared" si="0"/>
        <v>9</v>
      </c>
      <c r="D19" s="2">
        <f t="shared" si="7"/>
        <v>20.72326583694641</v>
      </c>
      <c r="E19" s="13">
        <v>50847534</v>
      </c>
      <c r="F19" s="9">
        <f t="shared" si="8"/>
        <v>49773708</v>
      </c>
      <c r="G19" s="9">
        <f t="shared" si="1"/>
        <v>-1073826</v>
      </c>
      <c r="H19" s="16">
        <f>G19/F19</f>
        <v>-2.1574161201733253E-2</v>
      </c>
      <c r="I19" s="10">
        <f t="shared" si="3"/>
        <v>5.0847534E-2</v>
      </c>
      <c r="J19" s="2">
        <f t="shared" si="9"/>
        <v>17.744342183707673</v>
      </c>
      <c r="K19" s="2">
        <f t="shared" si="4"/>
        <v>7.7062698953873401</v>
      </c>
      <c r="M19" s="1">
        <f>$M$3*C19-$M$4</f>
        <v>7.6969999999999992</v>
      </c>
      <c r="N19">
        <v>282</v>
      </c>
      <c r="O19" s="11">
        <v>436273009</v>
      </c>
      <c r="P19" s="11">
        <v>436273291</v>
      </c>
      <c r="Q19">
        <f>P19-O19</f>
        <v>282</v>
      </c>
    </row>
    <row r="21" spans="2:23" x14ac:dyDescent="0.25">
      <c r="N21" s="15" t="s">
        <v>39</v>
      </c>
    </row>
    <row r="26" spans="2:23" x14ac:dyDescent="0.25">
      <c r="E26">
        <v>1.9470000000000001</v>
      </c>
      <c r="G26">
        <v>0.91</v>
      </c>
    </row>
    <row r="27" spans="2:23" x14ac:dyDescent="0.25">
      <c r="E27">
        <v>0.54</v>
      </c>
      <c r="G27">
        <v>0.49299999999999999</v>
      </c>
    </row>
    <row r="28" spans="2:23" x14ac:dyDescent="0.25">
      <c r="C28" t="s">
        <v>50</v>
      </c>
      <c r="D28" t="s">
        <v>49</v>
      </c>
      <c r="E28" t="s">
        <v>48</v>
      </c>
      <c r="F28" s="4"/>
      <c r="H28" s="4"/>
      <c r="L28" s="4"/>
      <c r="Q28" s="14" t="s">
        <v>27</v>
      </c>
      <c r="W28" s="14" t="s">
        <v>28</v>
      </c>
    </row>
    <row r="29" spans="2:23" x14ac:dyDescent="0.25">
      <c r="B29" t="s">
        <v>51</v>
      </c>
      <c r="C29" t="s">
        <v>52</v>
      </c>
      <c r="F29" t="s">
        <v>29</v>
      </c>
      <c r="H29" t="s">
        <v>29</v>
      </c>
      <c r="I29" t="s">
        <v>30</v>
      </c>
    </row>
    <row r="30" spans="2:23" x14ac:dyDescent="0.25">
      <c r="C30">
        <v>1</v>
      </c>
      <c r="D30" s="2">
        <f>LN(10^C30)</f>
        <v>2.3025850929940459</v>
      </c>
      <c r="E30" s="2">
        <f t="shared" ref="E30:E41" si="10">$E$26*C30-$E$27</f>
        <v>1.407</v>
      </c>
      <c r="F30" s="9">
        <f t="shared" ref="F30:F41" si="11">EXP(E30)</f>
        <v>4.0836859512402972</v>
      </c>
      <c r="G30">
        <f t="shared" ref="G30:G41" si="12">$G$26*C30-$G$27</f>
        <v>0.41700000000000004</v>
      </c>
      <c r="H30" s="9">
        <f t="shared" ref="H30:H41" si="13">10^G30</f>
        <v>2.6121613543992068</v>
      </c>
      <c r="I30" s="10">
        <f t="shared" ref="I30:I41" si="14">H30/10^C30</f>
        <v>0.26121613543992067</v>
      </c>
      <c r="L30" s="9"/>
    </row>
    <row r="31" spans="2:23" x14ac:dyDescent="0.25">
      <c r="C31">
        <v>2</v>
      </c>
      <c r="D31" s="2">
        <f t="shared" ref="D31:D41" si="15">LN(10^C31)</f>
        <v>4.6051701859880918</v>
      </c>
      <c r="E31" s="2">
        <f t="shared" si="10"/>
        <v>3.3540000000000001</v>
      </c>
      <c r="F31" s="9">
        <f t="shared" si="11"/>
        <v>28.61697290454493</v>
      </c>
      <c r="G31">
        <f t="shared" si="12"/>
        <v>1.327</v>
      </c>
      <c r="H31" s="9">
        <f t="shared" si="13"/>
        <v>21.232444620002202</v>
      </c>
      <c r="I31" s="10">
        <f t="shared" si="14"/>
        <v>0.21232444620002203</v>
      </c>
      <c r="L31" s="9"/>
    </row>
    <row r="32" spans="2:23" x14ac:dyDescent="0.25">
      <c r="C32">
        <v>3</v>
      </c>
      <c r="D32" s="2">
        <f t="shared" si="15"/>
        <v>6.9077552789821368</v>
      </c>
      <c r="E32" s="2">
        <f t="shared" si="10"/>
        <v>5.3010000000000002</v>
      </c>
      <c r="F32" s="9">
        <f t="shared" si="11"/>
        <v>200.5372469865693</v>
      </c>
      <c r="G32">
        <f t="shared" si="12"/>
        <v>2.2370000000000001</v>
      </c>
      <c r="H32" s="9">
        <f t="shared" si="13"/>
        <v>172.58378919902043</v>
      </c>
      <c r="I32" s="10">
        <f t="shared" si="14"/>
        <v>0.17258378919902043</v>
      </c>
      <c r="L32" s="9"/>
    </row>
    <row r="33" spans="2:12" x14ac:dyDescent="0.25">
      <c r="C33">
        <v>4</v>
      </c>
      <c r="D33" s="2">
        <f t="shared" si="15"/>
        <v>9.2103403719761836</v>
      </c>
      <c r="E33" s="2">
        <f t="shared" si="10"/>
        <v>7.2480000000000002</v>
      </c>
      <c r="F33" s="9">
        <f t="shared" si="11"/>
        <v>1405.2914528414481</v>
      </c>
      <c r="G33">
        <f t="shared" si="12"/>
        <v>3.1470000000000002</v>
      </c>
      <c r="H33" s="9">
        <f t="shared" si="13"/>
        <v>1402.8137045619603</v>
      </c>
      <c r="I33" s="10">
        <f t="shared" si="14"/>
        <v>0.14028137045619604</v>
      </c>
      <c r="L33" s="9"/>
    </row>
    <row r="34" spans="2:12" x14ac:dyDescent="0.25">
      <c r="C34">
        <v>5</v>
      </c>
      <c r="D34" s="2">
        <f t="shared" si="15"/>
        <v>11.512925464970229</v>
      </c>
      <c r="E34" s="2">
        <f t="shared" si="10"/>
        <v>9.1950000000000003</v>
      </c>
      <c r="F34" s="9">
        <f t="shared" si="11"/>
        <v>9847.766921630724</v>
      </c>
      <c r="G34">
        <f t="shared" si="12"/>
        <v>4.0569999999999995</v>
      </c>
      <c r="H34" s="9">
        <f t="shared" si="13"/>
        <v>11402.497875611687</v>
      </c>
      <c r="I34" s="10">
        <f t="shared" si="14"/>
        <v>0.11402497875611688</v>
      </c>
      <c r="L34" s="9"/>
    </row>
    <row r="35" spans="2:12" x14ac:dyDescent="0.25">
      <c r="B35" t="s">
        <v>31</v>
      </c>
      <c r="C35">
        <v>6</v>
      </c>
      <c r="D35" s="2">
        <f t="shared" si="15"/>
        <v>13.815510557964274</v>
      </c>
      <c r="E35" s="2">
        <f t="shared" si="10"/>
        <v>11.141999999999999</v>
      </c>
      <c r="F35" s="9">
        <f t="shared" si="11"/>
        <v>69009.537592132343</v>
      </c>
      <c r="G35">
        <f t="shared" si="12"/>
        <v>4.9669999999999996</v>
      </c>
      <c r="H35" s="9">
        <f t="shared" si="13"/>
        <v>92682.98233793494</v>
      </c>
      <c r="I35" s="10">
        <f t="shared" si="14"/>
        <v>9.2682982337934941E-2</v>
      </c>
      <c r="L35" s="9"/>
    </row>
    <row r="36" spans="2:12" x14ac:dyDescent="0.25">
      <c r="C36">
        <v>7</v>
      </c>
      <c r="D36" s="2">
        <f t="shared" si="15"/>
        <v>16.11809565095832</v>
      </c>
      <c r="E36" s="2">
        <f t="shared" si="10"/>
        <v>13.089000000000002</v>
      </c>
      <c r="F36" s="9">
        <f t="shared" si="11"/>
        <v>483593.52090466989</v>
      </c>
      <c r="G36">
        <f t="shared" si="12"/>
        <v>5.8769999999999998</v>
      </c>
      <c r="H36" s="9">
        <f t="shared" si="13"/>
        <v>753355.56373371766</v>
      </c>
      <c r="I36" s="10">
        <f t="shared" si="14"/>
        <v>7.5335556373371762E-2</v>
      </c>
      <c r="L36" s="9"/>
    </row>
    <row r="37" spans="2:12" x14ac:dyDescent="0.25">
      <c r="C37">
        <v>8</v>
      </c>
      <c r="D37" s="2">
        <f t="shared" si="15"/>
        <v>18.420680743952367</v>
      </c>
      <c r="E37" s="2">
        <f t="shared" si="10"/>
        <v>15.036000000000001</v>
      </c>
      <c r="F37" s="9">
        <f t="shared" si="11"/>
        <v>3388845.9714536159</v>
      </c>
      <c r="G37">
        <f t="shared" si="12"/>
        <v>6.7869999999999999</v>
      </c>
      <c r="H37" s="9">
        <f t="shared" si="13"/>
        <v>6123503.9172477378</v>
      </c>
      <c r="I37" s="10">
        <f t="shared" si="14"/>
        <v>6.1235039172477378E-2</v>
      </c>
      <c r="L37" s="9"/>
    </row>
    <row r="38" spans="2:12" x14ac:dyDescent="0.25">
      <c r="B38" t="s">
        <v>32</v>
      </c>
      <c r="C38">
        <v>9</v>
      </c>
      <c r="D38" s="2">
        <f t="shared" si="15"/>
        <v>20.72326583694641</v>
      </c>
      <c r="E38" s="2">
        <f t="shared" si="10"/>
        <v>16.983000000000001</v>
      </c>
      <c r="F38" s="9">
        <f t="shared" si="11"/>
        <v>23747789.252332188</v>
      </c>
      <c r="G38">
        <f t="shared" si="12"/>
        <v>7.6969999999999992</v>
      </c>
      <c r="H38" s="9">
        <f t="shared" si="13"/>
        <v>49773708.49789355</v>
      </c>
      <c r="I38" s="10">
        <f t="shared" si="14"/>
        <v>4.9773708497893553E-2</v>
      </c>
      <c r="L38" s="9"/>
    </row>
    <row r="39" spans="2:12" x14ac:dyDescent="0.25">
      <c r="B39" t="s">
        <v>33</v>
      </c>
      <c r="C39">
        <v>10</v>
      </c>
      <c r="D39" s="2">
        <f t="shared" si="15"/>
        <v>23.025850929940457</v>
      </c>
      <c r="E39" s="2">
        <f t="shared" si="10"/>
        <v>18.93</v>
      </c>
      <c r="F39" s="9">
        <f t="shared" si="11"/>
        <v>166415794.38066924</v>
      </c>
      <c r="G39">
        <f t="shared" si="12"/>
        <v>8.6069999999999993</v>
      </c>
      <c r="H39" s="17">
        <f t="shared" si="13"/>
        <v>404575891.69744307</v>
      </c>
      <c r="I39" s="10">
        <f t="shared" si="14"/>
        <v>4.0457589169744304E-2</v>
      </c>
      <c r="L39" s="9"/>
    </row>
    <row r="40" spans="2:12" x14ac:dyDescent="0.25">
      <c r="C40">
        <v>11</v>
      </c>
      <c r="D40" s="2">
        <f t="shared" si="15"/>
        <v>25.328436022934504</v>
      </c>
      <c r="E40" s="2">
        <f t="shared" si="10"/>
        <v>20.877000000000002</v>
      </c>
      <c r="F40" s="9">
        <f t="shared" si="11"/>
        <v>1166180831.6169693</v>
      </c>
      <c r="G40">
        <f t="shared" si="12"/>
        <v>9.5169999999999995</v>
      </c>
      <c r="H40" s="17">
        <f t="shared" si="13"/>
        <v>3288516308.7598281</v>
      </c>
      <c r="I40" s="10">
        <f t="shared" si="14"/>
        <v>3.2885163087598278E-2</v>
      </c>
      <c r="L40" s="9"/>
    </row>
    <row r="41" spans="2:12" x14ac:dyDescent="0.25">
      <c r="B41" t="s">
        <v>34</v>
      </c>
      <c r="C41">
        <v>12</v>
      </c>
      <c r="D41" s="2">
        <f t="shared" si="15"/>
        <v>27.631021115928547</v>
      </c>
      <c r="E41" s="2">
        <f t="shared" si="10"/>
        <v>22.824000000000002</v>
      </c>
      <c r="F41" s="9">
        <f t="shared" si="11"/>
        <v>8172167414.109437</v>
      </c>
      <c r="G41">
        <f t="shared" si="12"/>
        <v>10.427</v>
      </c>
      <c r="H41" s="17">
        <f t="shared" si="13"/>
        <v>26730064086.633148</v>
      </c>
      <c r="I41" s="10">
        <f t="shared" si="14"/>
        <v>2.673006408663315E-2</v>
      </c>
      <c r="J41" t="s">
        <v>32</v>
      </c>
      <c r="L41" s="9"/>
    </row>
    <row r="43" spans="2:12" x14ac:dyDescent="0.25">
      <c r="I43" s="15" t="s">
        <v>54</v>
      </c>
    </row>
    <row r="44" spans="2:12" x14ac:dyDescent="0.25">
      <c r="H44" t="s">
        <v>57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tabSelected="1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3" sqref="B3"/>
    </sheetView>
  </sheetViews>
  <sheetFormatPr defaultRowHeight="15" x14ac:dyDescent="0.25"/>
  <cols>
    <col min="2" max="2" width="30.7109375" customWidth="1"/>
  </cols>
  <sheetData>
    <row r="1" spans="2:13" x14ac:dyDescent="0.25">
      <c r="B1" t="s">
        <v>84</v>
      </c>
      <c r="D1" s="15" t="s">
        <v>62</v>
      </c>
      <c r="G1" s="15" t="s">
        <v>61</v>
      </c>
    </row>
    <row r="2" spans="2:13" x14ac:dyDescent="0.25">
      <c r="B2" t="s">
        <v>85</v>
      </c>
    </row>
    <row r="3" spans="2:13" x14ac:dyDescent="0.25">
      <c r="H3" t="s">
        <v>66</v>
      </c>
      <c r="M3" t="s">
        <v>65</v>
      </c>
    </row>
    <row r="4" spans="2:13" x14ac:dyDescent="0.25">
      <c r="H4" t="s">
        <v>64</v>
      </c>
      <c r="I4">
        <v>1</v>
      </c>
      <c r="J4">
        <v>7</v>
      </c>
      <c r="K4">
        <v>3</v>
      </c>
      <c r="L4">
        <v>9</v>
      </c>
      <c r="M4">
        <v>5</v>
      </c>
    </row>
    <row r="5" spans="2:13" x14ac:dyDescent="0.25">
      <c r="D5" s="18" t="s">
        <v>58</v>
      </c>
      <c r="E5" s="18" t="s">
        <v>60</v>
      </c>
      <c r="F5" s="18" t="s">
        <v>59</v>
      </c>
    </row>
    <row r="6" spans="2:13" x14ac:dyDescent="0.25">
      <c r="E6" s="20" t="s">
        <v>63</v>
      </c>
    </row>
    <row r="7" spans="2:13" x14ac:dyDescent="0.25">
      <c r="D7" s="22">
        <v>2</v>
      </c>
      <c r="E7" s="23">
        <v>3</v>
      </c>
      <c r="F7" s="24"/>
    </row>
    <row r="8" spans="2:13" x14ac:dyDescent="0.25">
      <c r="B8" s="7" t="s">
        <v>72</v>
      </c>
      <c r="C8" s="21">
        <v>1</v>
      </c>
      <c r="D8" s="4">
        <v>5</v>
      </c>
      <c r="E8" s="19">
        <v>6</v>
      </c>
      <c r="F8" s="4">
        <v>7</v>
      </c>
      <c r="G8" t="s">
        <v>67</v>
      </c>
      <c r="J8" t="s">
        <v>81</v>
      </c>
    </row>
    <row r="9" spans="2:13" x14ac:dyDescent="0.25">
      <c r="C9" s="21">
        <v>2</v>
      </c>
      <c r="D9">
        <v>11</v>
      </c>
      <c r="E9" s="19">
        <f>E8+6</f>
        <v>12</v>
      </c>
      <c r="F9">
        <v>13</v>
      </c>
      <c r="J9" t="s">
        <v>83</v>
      </c>
    </row>
    <row r="10" spans="2:13" x14ac:dyDescent="0.25">
      <c r="B10" s="15" t="s">
        <v>78</v>
      </c>
      <c r="C10" s="21">
        <v>3</v>
      </c>
      <c r="D10">
        <v>17</v>
      </c>
      <c r="E10" s="19">
        <f>E9+6</f>
        <v>18</v>
      </c>
      <c r="F10">
        <v>19</v>
      </c>
      <c r="J10">
        <f>19*5</f>
        <v>95</v>
      </c>
    </row>
    <row r="11" spans="2:13" x14ac:dyDescent="0.25">
      <c r="C11" s="21">
        <v>4</v>
      </c>
      <c r="D11">
        <f>E11-1</f>
        <v>23</v>
      </c>
      <c r="E11" s="19">
        <f t="shared" ref="E11:E45" si="0">E10+6</f>
        <v>24</v>
      </c>
      <c r="F11" s="26">
        <f>E11+1</f>
        <v>25</v>
      </c>
      <c r="G11" t="s">
        <v>68</v>
      </c>
      <c r="J11">
        <f>19*7</f>
        <v>133</v>
      </c>
    </row>
    <row r="12" spans="2:13" x14ac:dyDescent="0.25">
      <c r="C12" s="21">
        <v>5</v>
      </c>
      <c r="D12">
        <f t="shared" ref="D12:D69" si="1">E12-1</f>
        <v>29</v>
      </c>
      <c r="E12" s="19">
        <f t="shared" si="0"/>
        <v>30</v>
      </c>
      <c r="F12">
        <f t="shared" ref="F12:F69" si="2">E12+1</f>
        <v>31</v>
      </c>
    </row>
    <row r="13" spans="2:13" x14ac:dyDescent="0.25">
      <c r="B13" s="7" t="s">
        <v>73</v>
      </c>
      <c r="C13" s="21">
        <v>6</v>
      </c>
      <c r="D13" s="28">
        <f t="shared" si="1"/>
        <v>35</v>
      </c>
      <c r="E13" s="19">
        <f t="shared" si="0"/>
        <v>36</v>
      </c>
      <c r="F13">
        <f t="shared" si="2"/>
        <v>37</v>
      </c>
    </row>
    <row r="14" spans="2:13" x14ac:dyDescent="0.25">
      <c r="C14" s="21">
        <v>7</v>
      </c>
      <c r="D14">
        <f t="shared" si="1"/>
        <v>41</v>
      </c>
      <c r="E14" s="19">
        <f t="shared" si="0"/>
        <v>42</v>
      </c>
      <c r="F14">
        <f t="shared" si="2"/>
        <v>43</v>
      </c>
    </row>
    <row r="15" spans="2:13" x14ac:dyDescent="0.25">
      <c r="C15" s="21">
        <v>8</v>
      </c>
      <c r="D15">
        <f t="shared" si="1"/>
        <v>47</v>
      </c>
      <c r="E15" s="19">
        <f t="shared" si="0"/>
        <v>48</v>
      </c>
      <c r="F15" s="31">
        <f t="shared" si="2"/>
        <v>49</v>
      </c>
      <c r="G15" t="s">
        <v>69</v>
      </c>
    </row>
    <row r="16" spans="2:13" x14ac:dyDescent="0.25">
      <c r="C16" s="21">
        <v>9</v>
      </c>
      <c r="D16">
        <f t="shared" si="1"/>
        <v>53</v>
      </c>
      <c r="E16" s="19">
        <f t="shared" si="0"/>
        <v>54</v>
      </c>
      <c r="F16" s="29">
        <f t="shared" si="2"/>
        <v>55</v>
      </c>
      <c r="G16" t="s">
        <v>70</v>
      </c>
    </row>
    <row r="17" spans="2:8" x14ac:dyDescent="0.25">
      <c r="C17" s="21">
        <v>10</v>
      </c>
      <c r="D17">
        <f t="shared" si="1"/>
        <v>59</v>
      </c>
      <c r="E17" s="19">
        <f t="shared" si="0"/>
        <v>60</v>
      </c>
      <c r="F17">
        <f t="shared" si="2"/>
        <v>61</v>
      </c>
    </row>
    <row r="18" spans="2:8" x14ac:dyDescent="0.25">
      <c r="B18" s="7" t="s">
        <v>76</v>
      </c>
      <c r="C18" s="21">
        <v>11</v>
      </c>
      <c r="D18" s="27">
        <f t="shared" si="1"/>
        <v>65</v>
      </c>
      <c r="E18" s="19">
        <f t="shared" si="0"/>
        <v>66</v>
      </c>
      <c r="F18">
        <f t="shared" si="2"/>
        <v>67</v>
      </c>
    </row>
    <row r="19" spans="2:8" x14ac:dyDescent="0.25">
      <c r="C19" s="21">
        <v>12</v>
      </c>
      <c r="D19">
        <f t="shared" si="1"/>
        <v>71</v>
      </c>
      <c r="E19" s="19">
        <f t="shared" si="0"/>
        <v>72</v>
      </c>
      <c r="F19">
        <f t="shared" si="2"/>
        <v>73</v>
      </c>
    </row>
    <row r="20" spans="2:8" x14ac:dyDescent="0.25">
      <c r="B20" s="7" t="s">
        <v>77</v>
      </c>
      <c r="C20" s="21">
        <v>13</v>
      </c>
      <c r="D20" s="32">
        <f t="shared" si="1"/>
        <v>77</v>
      </c>
      <c r="E20" s="19">
        <f t="shared" si="0"/>
        <v>78</v>
      </c>
      <c r="F20">
        <f t="shared" si="2"/>
        <v>79</v>
      </c>
    </row>
    <row r="21" spans="2:8" x14ac:dyDescent="0.25">
      <c r="C21" s="21">
        <v>14</v>
      </c>
      <c r="D21">
        <f t="shared" si="1"/>
        <v>83</v>
      </c>
      <c r="E21" s="19">
        <f t="shared" si="0"/>
        <v>84</v>
      </c>
      <c r="F21" s="30">
        <f t="shared" si="2"/>
        <v>85</v>
      </c>
      <c r="G21" t="s">
        <v>79</v>
      </c>
    </row>
    <row r="22" spans="2:8" x14ac:dyDescent="0.25">
      <c r="C22" s="21">
        <v>15</v>
      </c>
      <c r="D22">
        <f t="shared" si="1"/>
        <v>89</v>
      </c>
      <c r="E22" s="19">
        <f t="shared" si="0"/>
        <v>90</v>
      </c>
      <c r="F22" s="34">
        <f t="shared" si="2"/>
        <v>91</v>
      </c>
      <c r="G22" t="s">
        <v>74</v>
      </c>
    </row>
    <row r="23" spans="2:8" x14ac:dyDescent="0.25">
      <c r="C23" s="21">
        <v>16</v>
      </c>
      <c r="D23" s="26">
        <f t="shared" si="1"/>
        <v>95</v>
      </c>
      <c r="E23" s="19">
        <f t="shared" si="0"/>
        <v>96</v>
      </c>
      <c r="F23">
        <f t="shared" si="2"/>
        <v>97</v>
      </c>
      <c r="H23" s="4" t="s">
        <v>82</v>
      </c>
    </row>
    <row r="24" spans="2:8" x14ac:dyDescent="0.25">
      <c r="C24" s="21">
        <v>17</v>
      </c>
      <c r="D24">
        <f t="shared" si="1"/>
        <v>101</v>
      </c>
      <c r="E24" s="19">
        <f t="shared" si="0"/>
        <v>102</v>
      </c>
      <c r="F24">
        <f t="shared" si="2"/>
        <v>103</v>
      </c>
    </row>
    <row r="25" spans="2:8" x14ac:dyDescent="0.25">
      <c r="C25" s="21">
        <v>18</v>
      </c>
      <c r="D25">
        <f t="shared" si="1"/>
        <v>107</v>
      </c>
      <c r="E25" s="19">
        <f t="shared" si="0"/>
        <v>108</v>
      </c>
      <c r="F25">
        <f t="shared" si="2"/>
        <v>109</v>
      </c>
    </row>
    <row r="26" spans="2:8" x14ac:dyDescent="0.25">
      <c r="C26" s="21">
        <v>19</v>
      </c>
      <c r="D26">
        <f t="shared" si="1"/>
        <v>113</v>
      </c>
      <c r="E26" s="19">
        <f t="shared" si="0"/>
        <v>114</v>
      </c>
      <c r="F26" s="26">
        <f t="shared" si="2"/>
        <v>115</v>
      </c>
    </row>
    <row r="27" spans="2:8" x14ac:dyDescent="0.25">
      <c r="B27" s="7" t="s">
        <v>80</v>
      </c>
      <c r="C27" s="21">
        <v>20</v>
      </c>
      <c r="D27" s="33">
        <f t="shared" si="1"/>
        <v>119</v>
      </c>
      <c r="E27" s="19">
        <f t="shared" si="0"/>
        <v>120</v>
      </c>
      <c r="F27" s="32">
        <f t="shared" si="2"/>
        <v>121</v>
      </c>
      <c r="G27" t="s">
        <v>71</v>
      </c>
    </row>
    <row r="28" spans="2:8" x14ac:dyDescent="0.25">
      <c r="C28" s="21">
        <v>21</v>
      </c>
      <c r="D28" s="26">
        <f t="shared" si="1"/>
        <v>125</v>
      </c>
      <c r="E28" s="19">
        <f t="shared" si="0"/>
        <v>126</v>
      </c>
      <c r="F28">
        <f t="shared" si="2"/>
        <v>127</v>
      </c>
    </row>
    <row r="29" spans="2:8" x14ac:dyDescent="0.25">
      <c r="C29" s="21">
        <v>22</v>
      </c>
      <c r="D29">
        <f t="shared" si="1"/>
        <v>131</v>
      </c>
      <c r="E29" s="19">
        <f t="shared" si="0"/>
        <v>132</v>
      </c>
      <c r="F29" s="31">
        <f t="shared" si="2"/>
        <v>133</v>
      </c>
    </row>
    <row r="30" spans="2:8" x14ac:dyDescent="0.25">
      <c r="C30" s="21">
        <v>23</v>
      </c>
      <c r="D30">
        <f t="shared" si="1"/>
        <v>137</v>
      </c>
      <c r="E30" s="19">
        <f t="shared" si="0"/>
        <v>138</v>
      </c>
      <c r="F30">
        <f t="shared" si="2"/>
        <v>139</v>
      </c>
    </row>
    <row r="31" spans="2:8" x14ac:dyDescent="0.25">
      <c r="C31" s="21">
        <v>24</v>
      </c>
      <c r="D31" s="34">
        <f t="shared" si="1"/>
        <v>143</v>
      </c>
      <c r="E31" s="19">
        <f t="shared" si="0"/>
        <v>144</v>
      </c>
      <c r="F31" s="26">
        <f t="shared" si="2"/>
        <v>145</v>
      </c>
    </row>
    <row r="32" spans="2:8" x14ac:dyDescent="0.25">
      <c r="C32" s="21">
        <v>25</v>
      </c>
      <c r="D32">
        <f t="shared" si="1"/>
        <v>149</v>
      </c>
      <c r="E32" s="19">
        <f t="shared" si="0"/>
        <v>150</v>
      </c>
      <c r="F32">
        <f t="shared" si="2"/>
        <v>151</v>
      </c>
    </row>
    <row r="33" spans="3:7" x14ac:dyDescent="0.25">
      <c r="C33" s="21">
        <v>26</v>
      </c>
      <c r="D33" s="26">
        <f t="shared" si="1"/>
        <v>155</v>
      </c>
      <c r="E33" s="19">
        <f t="shared" si="0"/>
        <v>156</v>
      </c>
      <c r="F33">
        <f t="shared" si="2"/>
        <v>157</v>
      </c>
    </row>
    <row r="34" spans="3:7" x14ac:dyDescent="0.25">
      <c r="C34" s="21">
        <v>27</v>
      </c>
      <c r="D34" s="31">
        <f t="shared" si="1"/>
        <v>161</v>
      </c>
      <c r="E34" s="19">
        <f t="shared" si="0"/>
        <v>162</v>
      </c>
      <c r="F34">
        <f t="shared" si="2"/>
        <v>163</v>
      </c>
    </row>
    <row r="35" spans="3:7" x14ac:dyDescent="0.25">
      <c r="C35" s="21">
        <v>28</v>
      </c>
      <c r="D35">
        <f t="shared" si="1"/>
        <v>167</v>
      </c>
      <c r="E35" s="19">
        <f t="shared" si="0"/>
        <v>168</v>
      </c>
      <c r="F35" s="34">
        <f t="shared" si="2"/>
        <v>169</v>
      </c>
      <c r="G35" t="s">
        <v>75</v>
      </c>
    </row>
    <row r="36" spans="3:7" x14ac:dyDescent="0.25">
      <c r="C36" s="21">
        <v>29</v>
      </c>
      <c r="D36">
        <f t="shared" si="1"/>
        <v>173</v>
      </c>
      <c r="E36" s="19">
        <f t="shared" si="0"/>
        <v>174</v>
      </c>
      <c r="F36" s="25">
        <f t="shared" si="2"/>
        <v>175</v>
      </c>
    </row>
    <row r="37" spans="3:7" x14ac:dyDescent="0.25">
      <c r="C37" s="21">
        <v>30</v>
      </c>
      <c r="D37">
        <f t="shared" si="1"/>
        <v>179</v>
      </c>
      <c r="E37" s="19">
        <f t="shared" si="0"/>
        <v>180</v>
      </c>
      <c r="F37">
        <f t="shared" si="2"/>
        <v>181</v>
      </c>
    </row>
    <row r="38" spans="3:7" x14ac:dyDescent="0.25">
      <c r="C38" s="21">
        <v>31</v>
      </c>
      <c r="D38" s="25">
        <f t="shared" si="1"/>
        <v>185</v>
      </c>
      <c r="E38" s="19">
        <f t="shared" si="0"/>
        <v>186</v>
      </c>
      <c r="F38" s="33">
        <f t="shared" si="2"/>
        <v>187</v>
      </c>
    </row>
    <row r="39" spans="3:7" x14ac:dyDescent="0.25">
      <c r="C39" s="21">
        <v>32</v>
      </c>
      <c r="D39">
        <f t="shared" si="1"/>
        <v>191</v>
      </c>
      <c r="E39" s="19">
        <f t="shared" si="0"/>
        <v>192</v>
      </c>
      <c r="F39">
        <f t="shared" si="2"/>
        <v>193</v>
      </c>
    </row>
    <row r="40" spans="3:7" x14ac:dyDescent="0.25">
      <c r="C40" s="21">
        <v>33</v>
      </c>
      <c r="D40">
        <f t="shared" si="1"/>
        <v>197</v>
      </c>
      <c r="E40" s="19">
        <f t="shared" si="0"/>
        <v>198</v>
      </c>
      <c r="F40">
        <f t="shared" si="2"/>
        <v>199</v>
      </c>
    </row>
    <row r="41" spans="3:7" x14ac:dyDescent="0.25">
      <c r="C41" s="21">
        <v>34</v>
      </c>
      <c r="D41" s="25">
        <f t="shared" si="1"/>
        <v>203</v>
      </c>
      <c r="E41" s="19">
        <f t="shared" si="0"/>
        <v>204</v>
      </c>
      <c r="F41" s="25">
        <f t="shared" si="2"/>
        <v>205</v>
      </c>
    </row>
    <row r="42" spans="3:7" x14ac:dyDescent="0.25">
      <c r="C42" s="21">
        <v>35</v>
      </c>
      <c r="D42" s="32">
        <f t="shared" si="1"/>
        <v>209</v>
      </c>
      <c r="E42" s="19">
        <f t="shared" si="0"/>
        <v>210</v>
      </c>
      <c r="F42">
        <f t="shared" si="2"/>
        <v>211</v>
      </c>
    </row>
    <row r="43" spans="3:7" x14ac:dyDescent="0.25">
      <c r="C43" s="21">
        <v>36</v>
      </c>
      <c r="D43" s="25">
        <f t="shared" si="1"/>
        <v>215</v>
      </c>
      <c r="E43" s="19">
        <f t="shared" si="0"/>
        <v>216</v>
      </c>
      <c r="F43" s="25">
        <f t="shared" si="2"/>
        <v>217</v>
      </c>
    </row>
    <row r="44" spans="3:7" x14ac:dyDescent="0.25">
      <c r="C44" s="21">
        <v>37</v>
      </c>
      <c r="D44" s="33">
        <f t="shared" si="1"/>
        <v>221</v>
      </c>
      <c r="E44" s="19">
        <f t="shared" si="0"/>
        <v>222</v>
      </c>
      <c r="F44">
        <f t="shared" si="2"/>
        <v>223</v>
      </c>
    </row>
    <row r="45" spans="3:7" x14ac:dyDescent="0.25">
      <c r="C45" s="21">
        <v>38</v>
      </c>
      <c r="D45">
        <f t="shared" si="1"/>
        <v>227</v>
      </c>
      <c r="E45" s="19">
        <f t="shared" si="0"/>
        <v>228</v>
      </c>
      <c r="F45">
        <f t="shared" si="2"/>
        <v>229</v>
      </c>
    </row>
    <row r="46" spans="3:7" x14ac:dyDescent="0.25">
      <c r="C46" s="21">
        <v>39</v>
      </c>
      <c r="D46">
        <f t="shared" si="1"/>
        <v>233</v>
      </c>
      <c r="E46" s="19">
        <f t="shared" ref="E46:E48" si="3">E45+6</f>
        <v>234</v>
      </c>
      <c r="F46" s="25">
        <f t="shared" si="2"/>
        <v>235</v>
      </c>
    </row>
    <row r="47" spans="3:7" x14ac:dyDescent="0.25">
      <c r="C47" s="21">
        <f>C46+1</f>
        <v>40</v>
      </c>
      <c r="D47">
        <f t="shared" si="1"/>
        <v>239</v>
      </c>
      <c r="E47" s="19">
        <f t="shared" si="3"/>
        <v>240</v>
      </c>
      <c r="F47">
        <f t="shared" si="2"/>
        <v>241</v>
      </c>
    </row>
    <row r="48" spans="3:7" x14ac:dyDescent="0.25">
      <c r="C48" s="21"/>
      <c r="E48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Growth Rates</vt:lpstr>
      <vt:lpstr>Extrapolation</vt:lpstr>
      <vt:lpstr>FastCullingSieve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Assad Ebrahim</dc:creator>
  <cp:lastModifiedBy>Assad Ebrahim</cp:lastModifiedBy>
  <dcterms:created xsi:type="dcterms:W3CDTF">2023-11-01T14:20:16Z</dcterms:created>
  <dcterms:modified xsi:type="dcterms:W3CDTF">2023-11-12T23:07:47Z</dcterms:modified>
</cp:coreProperties>
</file>